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3250" windowHeight="13170"/>
  </bookViews>
  <sheets>
    <sheet name="PAI 2023" sheetId="1" r:id="rId1"/>
    <sheet name="Modificación 4. CIGD 5" sheetId="5" state="hidden" r:id="rId2"/>
    <sheet name="Modificación 1. CIGD 2" sheetId="2" state="hidden" r:id="rId3"/>
    <sheet name="Modificación 2. CIGD 3" sheetId="3" state="hidden" r:id="rId4"/>
    <sheet name="Modificación 3. CIGD 4" sheetId="4" state="hidden" r:id="rId5"/>
  </sheets>
  <externalReferences>
    <externalReference r:id="rId6"/>
  </externalReferences>
  <definedNames>
    <definedName name="_100.000_aportes_realizados_en_la_plataforma__Bogotá_Abierta" localSheetId="1">#REF!</definedName>
    <definedName name="_100.000_aportes_realizados_en_la_plataforma__Bogotá_Abierta">#REF!</definedName>
    <definedName name="_100__del_marco_de_gestión_de_TI___Arquitectura_empresarial_implementado" localSheetId="1">#REF!</definedName>
    <definedName name="_100__del_marco_de_gestión_de_TI___Arquitectura_empresarial_implementado">#REF!</definedName>
    <definedName name="_1013_Formación_para_una_participación_ciudadana_incidente_en_los_asuntos_públicos_de_la_ciudad." localSheetId="1">#REF!</definedName>
    <definedName name="_1013_Formación_para_una_participación_ciudadana_incidente_en_los_asuntos_públicos_de_la_ciudad.">#REF!</definedName>
    <definedName name="_1014_Fortalecimiento_a_las_organizaciones_para_la_participación_incidente_en_la_ciudad." localSheetId="1">#REF!</definedName>
    <definedName name="_1014_Fortalecimiento_a_las_organizaciones_para_la_participación_incidente_en_la_ciudad.">#REF!</definedName>
    <definedName name="_1080_Fortalecimiento_y_modernización_de_la_gestión_institucional" localSheetId="1">#REF!</definedName>
    <definedName name="_1080_Fortalecimiento_y_modernización_de_la_gestión_institucional">#REF!</definedName>
    <definedName name="_1088_Estrategias_para_la_modernización_de_las_Organizaciones_Comunales_en_el_Distrito_Capital.__1" localSheetId="1">#REF!</definedName>
    <definedName name="_1088_Estrategias_para_la_modernización_de_las_Organizaciones_Comunales_en_el_Distrito_Capital.__1">#REF!</definedName>
    <definedName name="_1089_Promoción_para_una_participación_incidente_en_el_Distrito_Capital." localSheetId="1">#REF!</definedName>
    <definedName name="_1089_Promoción_para_una_participación_incidente_en_el_Distrito_Capital.">#REF!</definedName>
    <definedName name="_1193_Modernización_de_las_herramientas_tecnológicas_del_IDPAC." localSheetId="1">#REF!</definedName>
    <definedName name="_1193_Modernización_de_las_herramientas_tecnológicas_del_IDPAC.">#REF!</definedName>
    <definedName name="_20_de_puntos_de_participación_IDPAC_en_las_localidades." localSheetId="1">#REF!</definedName>
    <definedName name="_20_de_puntos_de_participación_IDPAC_en_las_localidades.">#REF!</definedName>
    <definedName name="_xlnm._FilterDatabase" localSheetId="2" hidden="1">'Modificación 1. CIGD 2'!$A$9:$DL$9</definedName>
    <definedName name="_xlnm._FilterDatabase" localSheetId="3" hidden="1">'Modificación 2. CIGD 3'!$A$9:$DL$299</definedName>
    <definedName name="_xlnm._FilterDatabase" localSheetId="4" hidden="1">'Modificación 3. CIGD 4'!$A$9:$DL$9</definedName>
    <definedName name="_xlnm._FilterDatabase" localSheetId="1" hidden="1">'Modificación 4. CIGD 5'!$A$9:$DL$295</definedName>
    <definedName name="_xlnm._FilterDatabase" localSheetId="0" hidden="1">'PAI 2023'!$A$9:$DL$9</definedName>
    <definedName name="_Llevar_a_un_100__la_implementación_de_las_leyes_1712_de_2014_y_1474_de_2011" localSheetId="1">#REF!</definedName>
    <definedName name="_Llevar_a_un_100__la_implementación_de_las_leyes_1712_de_2014_y_1474_de_2011">#REF!</definedName>
    <definedName name="Acompañar_50acciones_de_participación_ciudadana_realizadas_por_organizaciones_de_Propiedad_horizontal." localSheetId="1">#REF!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1">#REF!</definedName>
    <definedName name="Acompañar_el_50__de_las_organizaciones_comunales_de_primer_grado_en_temas_relacionados_con_acción_comunal.">#REF!</definedName>
    <definedName name="Acompañar_técnicamente_100_instancias_de_participación_en_el_Distrito_Capital." localSheetId="1">#REF!</definedName>
    <definedName name="Acompañar_técnicamente_100_instancias_de_participación_en_el_Distrito_Capital.">#REF!</definedName>
    <definedName name="Acompañar100__de_las_organizaciones_comunales_de_segundo_grado_en_temas_relacionados_con_acción_comunal" localSheetId="1">#REF!</definedName>
    <definedName name="Acompañar100__de_las_organizaciones_comunales_de_segundo_grado_en_temas_relacionados_con_acción_comunal">#REF!</definedName>
    <definedName name="Adecuar_en_un_100__las_redes_y_hardware_de_acuerdo_a_las_necesidades_del_IDPAC." localSheetId="1">#REF!</definedName>
    <definedName name="Adecuar_en_un_100__las_redes_y_hardware_de_acuerdo_a_las_necesidades_del_IDPAC.">#REF!</definedName>
    <definedName name="_xlnm.Print_Area" localSheetId="2">'Modificación 1. CIGD 2'!$A$1:$AO$326</definedName>
    <definedName name="_xlnm.Print_Area" localSheetId="3">'Modificación 2. CIGD 3'!$A$1:$AP$299</definedName>
    <definedName name="_xlnm.Print_Area" localSheetId="4">'Modificación 3. CIGD 4'!$A$1:$AP$298</definedName>
    <definedName name="_xlnm.Print_Area" localSheetId="1">'Modificación 4. CIGD 5'!$A$1:$AP$295</definedName>
    <definedName name="_xlnm.Print_Area" localSheetId="0">'PAI 2023'!$A$1:$AO$293</definedName>
    <definedName name="Atender_20_puntos_de_Participación_IDPAC" localSheetId="1">#REF!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1">#REF!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1">#REF!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1">#REF!</definedName>
    <definedName name="Desarrollar_una_Propuesta_de_racionalización_de_instancias_y_espacios_de_participación_en_el_distrito_capital_y_las_localidades.">#REF!</definedName>
    <definedName name="EA1_Adecuar_y_mantener_el_Sistema_Integrado_de_Gestión_del_IDPAC" localSheetId="1">#REF!</definedName>
    <definedName name="EA1_Adecuar_y_mantener_el_Sistema_Integrado_de_Gestión_del_IDPAC">#REF!</definedName>
    <definedName name="EA2_Fortalecer_las_herramientas_tecnológicas_del_IDPAC" localSheetId="1">#REF!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1">#REF!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1">#REF!</definedName>
    <definedName name="Formar_10.000_ciudadanos_en_los_procesos_de_participación.">#REF!</definedName>
    <definedName name="Formar_10.000_ciudadanos_en_participación" localSheetId="1">#REF!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1">#REF!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1">#REF!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1">#REF!</definedName>
    <definedName name="Fortalecer__150_organizaciones_juveniles_en_espacios_y_procesos_de_participación">#REF!</definedName>
    <definedName name="Fortalecer_100__la_capacidad_operativa_en_los_procesos_estratégicos_y_de_apoyo" localSheetId="1">#REF!</definedName>
    <definedName name="Fortalecer_100__la_capacidad_operativa_en_los_procesos_estratégicos_y_de_apoyo">#REF!</definedName>
    <definedName name="Fortalecer_150_organizaciones_de_mujer_y_género_en_espacios_y_procesos_de_participación" localSheetId="1">#REF!</definedName>
    <definedName name="Fortalecer_150_organizaciones_de_mujer_y_género_en_espacios_y_procesos_de_participación">#REF!</definedName>
    <definedName name="Fortalecer_150_organizaciones_étnicas_en_espacios_y_procesos_de_participación" localSheetId="1">#REF!</definedName>
    <definedName name="Fortalecer_150_organizaciones_étnicas_en_espacios_y_procesos_de_participación">#REF!</definedName>
    <definedName name="Fortalecer_50__organizaciones_sociales_de_población_con_discapacidad_en_espacios_y_procesos_de_participación" localSheetId="1">#REF!</definedName>
    <definedName name="Fortalecer_50__organizaciones_sociales_de_población_con_discapacidad_en_espacios_y_procesos_de_participación">#REF!</definedName>
    <definedName name="Fortalecer_50_organizaciones_de_nuevas_expresiones_en_espacios_y_procesos_de_participación" localSheetId="1">#REF!</definedName>
    <definedName name="Fortalecer_50_organizaciones_de_nuevas_expresiones_en_espacios_y_procesos_de_participación">#REF!</definedName>
    <definedName name="Fortalecer_los_19_Consejos_Locales_de_Propiedad_Horizontal_en_el_Distrito_Capital" localSheetId="1">#REF!</definedName>
    <definedName name="Fortalecer_los_19_Consejos_Locales_de_Propiedad_Horizontal_en_el_Distrito_Capital">#REF!</definedName>
    <definedName name="Generar_1_alianza_anual_con_entidad_pública_o_privada_para_el_fortalecimiento_de_las_JAC" localSheetId="1">#REF!</definedName>
    <definedName name="Generar_1_alianza_anual_con_entidad_pública_o_privada_para_el_fortalecimiento_de_las_JAC">#REF!</definedName>
    <definedName name="GM1_Modernizar_la_participación_en_el_Distrito_Capital" localSheetId="1">#REF!</definedName>
    <definedName name="GM1_Modernizar_la_participación_en_el_Distrito_Capital">#REF!</definedName>
    <definedName name="GM2_Desarrollar_conocimiento_y_capacidades_de_la_ciudadanía_y_sus_organizaciones_para_ejercer_el_derecho_a_participar" localSheetId="1">#REF!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1">#REF!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1">#REF!</definedName>
    <definedName name="Implementar_en_un_100__el_plan_de_gestión_del_cambio_al_interior_de_la_entidad">#REF!</definedName>
    <definedName name="Implementar_en_un_100__el_Sistema_de_Información_Integral_y_soporte_a_los_procesos_estratégicos__de_apoyo_y_evaluación" localSheetId="1">#REF!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1">#REF!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1">#REF!</definedName>
    <definedName name="Implementar_un_Subsistema_Interno_de_Gestión_Documental_y_Archivo">#REF!</definedName>
    <definedName name="Incrementar_a_un_90__la_sostenibilidad_del_SIG_en_el_Gobierno_Distrital" localSheetId="1">#REF!</definedName>
    <definedName name="Incrementar_a_un_90__la_sostenibilidad_del_SIG_en_el_Gobierno_Distrital">#REF!</definedName>
    <definedName name="Integrar_el_modelo_de_atención_al_ciudadano__de_acuerdo_con_la_política_distrital" localSheetId="1">#REF!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1">#REF!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1">#REF!</definedName>
    <definedName name="Mantener_20_puntos_de_participación_IDPAC__con_una_infraestructura_adecuada_en_lo_que_concierne_a_puesto_de_trabajo_y_equipos_de_cómputo.">#REF!</definedName>
    <definedName name="Mejorar_las_herramientas_administrativas_del_IDPAC" localSheetId="1">#REF!</definedName>
    <definedName name="Mejorar_las_herramientas_administrativas_del_IDPAC">#REF!</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1">#REF!</definedName>
    <definedName name="Promover_y_acompañar_acciones_de_desarrollo_de_125_organizaciones_Comunales_en_el_Distrito_Capital">#REF!</definedName>
    <definedName name="Propiciar_64_espacios_de_transferencia_de_conocimiento_realizados_por_los_líderes_formados." localSheetId="1">#REF!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1">#REF!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1">#REF!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1">#REF!</definedName>
    <definedName name="Realizar_5_eventos_de_intercambio_de_experiencias_en_participación_con_líderes_de_organizaciones_sociales.">#REF!</definedName>
    <definedName name="Registrar_40.000_ciudadanos_en_la_plataforma_Bogotá_Abierta" localSheetId="1">#REF!</definedName>
    <definedName name="Registrar_40.000_ciudadanos_en_la_plataforma_Bogotá_Abierta">#REF!</definedName>
    <definedName name="RI1_Fortalecer_la_capacidad_operativa_del_IDPAC" localSheetId="1">#REF!</definedName>
    <definedName name="RI1_Fortalecer_la_capacidad_operativa_del_IDPAC">#REF!</definedName>
    <definedName name="Sostener_en_un_100__el_Sistema_Integrado_de_Gestión___SIG" localSheetId="1">#REF!</definedName>
    <definedName name="Sostener_en_un_100__el_Sistema_Integrado_de_Gestión___SIG">#REF!</definedName>
    <definedName name="Subdirección_de_Fortalecimiento_de_la_Organización_Social" localSheetId="1">#REF!</definedName>
    <definedName name="Subdirección_de_Fortalecimiento_de_la_Organización_Social">#REF!</definedName>
    <definedName name="Subdirección_de_Promoción_de_la_Participación" localSheetId="1">#REF!</definedName>
    <definedName name="Subdirección_de_Promoción_de_la_Participación">#REF!</definedName>
    <definedName name="Vincular_a_80_líderes_de_las_organizaciones_sociales_en_espacios_de_intercambio_de_conocimiento_a_nivel_nacional_o_internacional" localSheetId="1">#REF!</definedName>
    <definedName name="Vincular_a_80_líderes_de_las_organizaciones_sociales_en_espacios_de_intercambio_de_conocimiento_a_nivel_nacional_o_internacional">#REF!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0" i="5" l="1"/>
  <c r="AH289" i="5"/>
  <c r="AH288" i="5"/>
  <c r="AH287" i="5"/>
  <c r="AH286" i="5"/>
  <c r="AH285" i="5"/>
  <c r="AH284" i="5"/>
  <c r="AH283" i="5"/>
  <c r="AH282" i="5"/>
  <c r="I282" i="5"/>
  <c r="AH281" i="5"/>
  <c r="AH280" i="5"/>
  <c r="I280" i="5"/>
  <c r="AH279" i="5"/>
  <c r="AH278" i="5"/>
  <c r="AH277" i="5"/>
  <c r="AH276" i="5"/>
  <c r="AH275" i="5"/>
  <c r="AH274" i="5"/>
  <c r="AH273" i="5"/>
  <c r="AH272" i="5"/>
  <c r="AH271" i="5"/>
  <c r="AH270" i="5"/>
  <c r="AH269" i="5"/>
  <c r="AH268" i="5"/>
  <c r="AH267" i="5"/>
  <c r="AH266" i="5"/>
  <c r="I266" i="5"/>
  <c r="AH265" i="5"/>
  <c r="AH264" i="5"/>
  <c r="I264" i="5"/>
  <c r="AH263" i="5"/>
  <c r="AH262" i="5"/>
  <c r="AH261" i="5"/>
  <c r="AH260" i="5"/>
  <c r="AH259" i="5"/>
  <c r="AH258" i="5"/>
  <c r="AH257" i="5"/>
  <c r="AH256" i="5"/>
  <c r="AH255" i="5"/>
  <c r="AH254" i="5"/>
  <c r="AH252" i="5"/>
  <c r="AH251" i="5"/>
  <c r="AH250" i="5"/>
  <c r="AH249" i="5"/>
  <c r="AH248" i="5"/>
  <c r="AH247" i="5"/>
  <c r="AH246" i="5"/>
  <c r="I246" i="5"/>
  <c r="AH245" i="5"/>
  <c r="AH244" i="5"/>
  <c r="AH243" i="5"/>
  <c r="AH242" i="5"/>
  <c r="AH241" i="5"/>
  <c r="AH240" i="5"/>
  <c r="AH239" i="5"/>
  <c r="AH238" i="5"/>
  <c r="AH237" i="5"/>
  <c r="AH236" i="5"/>
  <c r="AH235" i="5"/>
  <c r="I235" i="5"/>
  <c r="AH234" i="5"/>
  <c r="AH233" i="5"/>
  <c r="AH232" i="5"/>
  <c r="AH231" i="5"/>
  <c r="AH230" i="5"/>
  <c r="AH229" i="5"/>
  <c r="AH228" i="5"/>
  <c r="AH227" i="5"/>
  <c r="AH226" i="5"/>
  <c r="AH225" i="5"/>
  <c r="I225" i="5"/>
  <c r="AH223" i="5"/>
  <c r="AH221" i="5"/>
  <c r="AF220" i="5"/>
  <c r="AD220" i="5"/>
  <c r="AB220" i="5"/>
  <c r="Z220" i="5"/>
  <c r="X220" i="5"/>
  <c r="V220" i="5"/>
  <c r="T220" i="5"/>
  <c r="R220" i="5"/>
  <c r="P220" i="5"/>
  <c r="N220" i="5"/>
  <c r="L220" i="5"/>
  <c r="J220" i="5"/>
  <c r="AH220" i="5" s="1"/>
  <c r="AH219" i="5"/>
  <c r="I219" i="5"/>
  <c r="AH218" i="5"/>
  <c r="AH217" i="5"/>
  <c r="AH216" i="5"/>
  <c r="AH215" i="5"/>
  <c r="AH214" i="5"/>
  <c r="AH213" i="5"/>
  <c r="AH212" i="5"/>
  <c r="I212" i="5"/>
  <c r="AH211" i="5"/>
  <c r="AH210" i="5"/>
  <c r="I210" i="5"/>
  <c r="AH209" i="5"/>
  <c r="AH208" i="5"/>
  <c r="AH207" i="5"/>
  <c r="AH206" i="5"/>
  <c r="AH205" i="5"/>
  <c r="AH204" i="5"/>
  <c r="AH203" i="5"/>
  <c r="AH202" i="5"/>
  <c r="AH201" i="5"/>
  <c r="AH200" i="5"/>
  <c r="AH199" i="5"/>
  <c r="AH198" i="5"/>
  <c r="AH197" i="5"/>
  <c r="I197" i="5"/>
  <c r="AH196" i="5"/>
  <c r="AH195" i="5"/>
  <c r="AH194" i="5"/>
  <c r="AH193" i="5"/>
  <c r="AH192" i="5"/>
  <c r="AH191" i="5"/>
  <c r="I191" i="5"/>
  <c r="AH190" i="5"/>
  <c r="I190" i="5"/>
  <c r="AH189" i="5"/>
  <c r="AH188" i="5"/>
  <c r="AH187" i="5"/>
  <c r="AH186" i="5"/>
  <c r="AH185" i="5"/>
  <c r="AH184" i="5"/>
  <c r="AH183" i="5"/>
  <c r="AH182" i="5"/>
  <c r="I182" i="5"/>
  <c r="AH181" i="5"/>
  <c r="AH180" i="5"/>
  <c r="AH179" i="5"/>
  <c r="AH178" i="5"/>
  <c r="I178" i="5"/>
  <c r="AH177" i="5"/>
  <c r="AH176" i="5"/>
  <c r="AH175" i="5"/>
  <c r="AH174" i="5"/>
  <c r="AH173" i="5"/>
  <c r="AH172" i="5"/>
  <c r="I172" i="5"/>
  <c r="AH170" i="5"/>
  <c r="AH168" i="5"/>
  <c r="I168" i="5"/>
  <c r="AH167" i="5"/>
  <c r="I167" i="5"/>
  <c r="AH166" i="5"/>
  <c r="AH165" i="5"/>
  <c r="AH164" i="5"/>
  <c r="AH163" i="5"/>
  <c r="AH162" i="5"/>
  <c r="I162" i="5"/>
  <c r="AH161" i="5"/>
  <c r="AH160" i="5"/>
  <c r="I160" i="5"/>
  <c r="AH159" i="5"/>
  <c r="AH158" i="5"/>
  <c r="AH157" i="5"/>
  <c r="AH156" i="5"/>
  <c r="AH155" i="5"/>
  <c r="AH154" i="5"/>
  <c r="AH153" i="5"/>
  <c r="AH152" i="5"/>
  <c r="I152" i="5"/>
  <c r="AH150" i="5"/>
  <c r="AH149" i="5"/>
  <c r="I149" i="5"/>
  <c r="AH148" i="5"/>
  <c r="AH147" i="5"/>
  <c r="AH146" i="5"/>
  <c r="AH145" i="5"/>
  <c r="AH144" i="5"/>
  <c r="AH143" i="5"/>
  <c r="I143" i="5"/>
  <c r="AH142" i="5"/>
  <c r="AH141" i="5"/>
  <c r="AH140" i="5"/>
  <c r="AH139" i="5"/>
  <c r="AH138" i="5"/>
  <c r="AH137" i="5"/>
  <c r="AH136" i="5"/>
  <c r="AH135" i="5"/>
  <c r="AH134" i="5"/>
  <c r="I134" i="5"/>
  <c r="AH133" i="5"/>
  <c r="I133" i="5"/>
  <c r="AH132" i="5"/>
  <c r="I132" i="5"/>
  <c r="AH131" i="5"/>
  <c r="AH130" i="5"/>
  <c r="I130" i="5"/>
  <c r="AH129" i="5"/>
  <c r="AH128" i="5"/>
  <c r="AH127" i="5"/>
  <c r="AH126" i="5"/>
  <c r="AH125" i="5"/>
  <c r="AH124" i="5"/>
  <c r="AH122" i="5"/>
  <c r="I122" i="5"/>
  <c r="AH121" i="5"/>
  <c r="AH120" i="5"/>
  <c r="AH119" i="5"/>
  <c r="I119" i="5"/>
  <c r="AH118" i="5"/>
  <c r="AH117" i="5"/>
  <c r="AH116" i="5"/>
  <c r="AH115" i="5"/>
  <c r="AH114" i="5"/>
  <c r="AH113" i="5"/>
  <c r="I113" i="5"/>
  <c r="AH112" i="5"/>
  <c r="I112" i="5"/>
  <c r="AH111" i="5"/>
  <c r="AH110" i="5"/>
  <c r="AH109" i="5"/>
  <c r="AH108" i="5"/>
  <c r="I108" i="5"/>
  <c r="AH107" i="5"/>
  <c r="AH106" i="5"/>
  <c r="AH105" i="5"/>
  <c r="AH104" i="5"/>
  <c r="AH103" i="5"/>
  <c r="AH102" i="5"/>
  <c r="AH101" i="5"/>
  <c r="AH100" i="5"/>
  <c r="AH99" i="5"/>
  <c r="AH98" i="5"/>
  <c r="AH97" i="5"/>
  <c r="AH96" i="5"/>
  <c r="AH95" i="5"/>
  <c r="AH94" i="5"/>
  <c r="AH93" i="5"/>
  <c r="AH92" i="5"/>
  <c r="AH91" i="5"/>
  <c r="AH90" i="5"/>
  <c r="AH89" i="5"/>
  <c r="AH88" i="5"/>
  <c r="AH87" i="5"/>
  <c r="AH86" i="5"/>
  <c r="AH85" i="5"/>
  <c r="AH84" i="5"/>
  <c r="I84" i="5"/>
  <c r="AH83" i="5"/>
  <c r="AH82" i="5"/>
  <c r="AH81" i="5"/>
  <c r="AH80" i="5"/>
  <c r="AH79" i="5"/>
  <c r="AH78" i="5"/>
  <c r="I78" i="5"/>
  <c r="AH77" i="5"/>
  <c r="AH76" i="5"/>
  <c r="AH75" i="5"/>
  <c r="AH74" i="5"/>
  <c r="AH73" i="5"/>
  <c r="AH72" i="5"/>
  <c r="I72" i="5"/>
  <c r="AH71" i="5"/>
  <c r="AH70" i="5"/>
  <c r="AH69" i="5"/>
  <c r="AH68" i="5"/>
  <c r="AH67" i="5"/>
  <c r="AH66" i="5"/>
  <c r="AH65" i="5"/>
  <c r="AH64" i="5"/>
  <c r="AH63" i="5"/>
  <c r="I63" i="5"/>
  <c r="AH62" i="5"/>
  <c r="AH61" i="5"/>
  <c r="I61" i="5"/>
  <c r="AH60" i="5"/>
  <c r="AH59" i="5"/>
  <c r="AH58" i="5"/>
  <c r="AH57" i="5"/>
  <c r="AH56" i="5"/>
  <c r="AH55" i="5"/>
  <c r="AH54" i="5"/>
  <c r="I54" i="5"/>
  <c r="AH52" i="5"/>
  <c r="AH51" i="5"/>
  <c r="I51" i="5"/>
  <c r="AH50" i="5"/>
  <c r="AH49" i="5"/>
  <c r="I49" i="5"/>
  <c r="AH48" i="5"/>
  <c r="AH47" i="5"/>
  <c r="AH46" i="5"/>
  <c r="AH45" i="5"/>
  <c r="AH44" i="5"/>
  <c r="I44" i="5"/>
  <c r="I43" i="5"/>
  <c r="AH42" i="5"/>
  <c r="AH41" i="5"/>
  <c r="AH40" i="5"/>
  <c r="I40" i="5"/>
  <c r="AH39" i="5"/>
  <c r="AH38" i="5"/>
  <c r="AH37" i="5"/>
  <c r="I37" i="5"/>
  <c r="AH36" i="5"/>
  <c r="AH35" i="5"/>
  <c r="AH34" i="5"/>
  <c r="AH33" i="5"/>
  <c r="I33" i="5"/>
  <c r="AH32" i="5"/>
  <c r="AH31" i="5"/>
  <c r="I31" i="5"/>
  <c r="AH30" i="5"/>
  <c r="AH29" i="5"/>
  <c r="I29" i="5"/>
  <c r="AH28" i="5"/>
  <c r="AH27" i="5"/>
  <c r="AH26" i="5"/>
  <c r="AH25" i="5"/>
  <c r="AH24" i="5"/>
  <c r="AH23" i="5"/>
  <c r="AH22" i="5"/>
  <c r="AH21" i="5"/>
  <c r="I21" i="5"/>
  <c r="AH20" i="5"/>
  <c r="AH19" i="5"/>
  <c r="AH18" i="5"/>
  <c r="AH17" i="5"/>
  <c r="I17" i="5"/>
  <c r="AH16" i="5"/>
  <c r="AH15" i="5"/>
  <c r="AH14" i="5"/>
  <c r="I14" i="5"/>
  <c r="AH13" i="5"/>
  <c r="AH12" i="5"/>
  <c r="AH11" i="5"/>
  <c r="AH10" i="5"/>
  <c r="I10" i="5"/>
  <c r="AH172" i="3" l="1"/>
  <c r="AH171" i="3"/>
  <c r="AH186" i="1" l="1"/>
  <c r="I158" i="1" l="1"/>
  <c r="AH163" i="4"/>
  <c r="AH221" i="1"/>
  <c r="AH192" i="4" l="1"/>
  <c r="I160" i="4"/>
  <c r="AH162" i="4"/>
  <c r="AH154" i="4"/>
  <c r="AH152" i="4"/>
  <c r="AH184" i="4"/>
  <c r="I293" i="4"/>
  <c r="AH292" i="4"/>
  <c r="AH291" i="4"/>
  <c r="AH290" i="4"/>
  <c r="AH289" i="4"/>
  <c r="AH288" i="4"/>
  <c r="AH287" i="4"/>
  <c r="AH286" i="4"/>
  <c r="AH285" i="4"/>
  <c r="I285" i="4"/>
  <c r="AH284" i="4"/>
  <c r="AH283" i="4"/>
  <c r="I283" i="4"/>
  <c r="AH282" i="4"/>
  <c r="AH281" i="4"/>
  <c r="AH280" i="4"/>
  <c r="AH279" i="4"/>
  <c r="AH278" i="4"/>
  <c r="AH277" i="4"/>
  <c r="AH276" i="4"/>
  <c r="AH275" i="4"/>
  <c r="AH274" i="4"/>
  <c r="AH273" i="4"/>
  <c r="AH272" i="4"/>
  <c r="AH271" i="4"/>
  <c r="AH270" i="4"/>
  <c r="AH269" i="4"/>
  <c r="I269" i="4"/>
  <c r="AH268" i="4"/>
  <c r="AH267" i="4"/>
  <c r="I267" i="4"/>
  <c r="AH266" i="4"/>
  <c r="AH265" i="4"/>
  <c r="AH264" i="4"/>
  <c r="AH263" i="4"/>
  <c r="AH262" i="4"/>
  <c r="AH261" i="4"/>
  <c r="AH260" i="4"/>
  <c r="AH259" i="4"/>
  <c r="AH258" i="4"/>
  <c r="AH257" i="4"/>
  <c r="AH255" i="4"/>
  <c r="AH254" i="4"/>
  <c r="AH253" i="4"/>
  <c r="AH252" i="4"/>
  <c r="AH251" i="4"/>
  <c r="AH250" i="4"/>
  <c r="AH249" i="4"/>
  <c r="I249" i="4"/>
  <c r="AH248" i="4"/>
  <c r="AH247" i="4"/>
  <c r="AH246" i="4"/>
  <c r="AH245" i="4"/>
  <c r="AH244" i="4"/>
  <c r="AH243" i="4"/>
  <c r="AH242" i="4"/>
  <c r="AH241" i="4"/>
  <c r="AH240" i="4"/>
  <c r="AH239" i="4"/>
  <c r="AH238" i="4"/>
  <c r="I238" i="4"/>
  <c r="AH237" i="4"/>
  <c r="AH236" i="4"/>
  <c r="AH235" i="4"/>
  <c r="AH234" i="4"/>
  <c r="AH233" i="4"/>
  <c r="AH232" i="4"/>
  <c r="AH231" i="4"/>
  <c r="AH230" i="4"/>
  <c r="AH229" i="4"/>
  <c r="AH228" i="4"/>
  <c r="I228" i="4"/>
  <c r="AH225" i="4"/>
  <c r="AF224" i="4"/>
  <c r="AD224" i="4"/>
  <c r="AB224" i="4"/>
  <c r="Z224" i="4"/>
  <c r="X224" i="4"/>
  <c r="V224" i="4"/>
  <c r="T224" i="4"/>
  <c r="R224" i="4"/>
  <c r="P224" i="4"/>
  <c r="N224" i="4"/>
  <c r="L224" i="4"/>
  <c r="J224" i="4"/>
  <c r="AH223" i="4"/>
  <c r="I223" i="4"/>
  <c r="AH222" i="4"/>
  <c r="AH221" i="4"/>
  <c r="AH220" i="4"/>
  <c r="AH219" i="4"/>
  <c r="AH218" i="4"/>
  <c r="AH217" i="4"/>
  <c r="AH216" i="4"/>
  <c r="I216" i="4"/>
  <c r="AH215" i="4"/>
  <c r="AH214" i="4"/>
  <c r="I214" i="4"/>
  <c r="AH213" i="4"/>
  <c r="AH212" i="4"/>
  <c r="AH211" i="4"/>
  <c r="AH210" i="4"/>
  <c r="AH209" i="4"/>
  <c r="AH208" i="4"/>
  <c r="AH207" i="4"/>
  <c r="AH206" i="4"/>
  <c r="AH205" i="4"/>
  <c r="AH204" i="4"/>
  <c r="AH203" i="4"/>
  <c r="AH202" i="4"/>
  <c r="AH201" i="4"/>
  <c r="I201" i="4"/>
  <c r="AH200" i="4"/>
  <c r="AH199" i="4"/>
  <c r="AH198" i="4"/>
  <c r="AH197" i="4"/>
  <c r="AH196" i="4"/>
  <c r="AH195" i="4"/>
  <c r="I195" i="4"/>
  <c r="AH194" i="4"/>
  <c r="I194" i="4"/>
  <c r="AH193" i="4"/>
  <c r="AH191" i="4"/>
  <c r="AH190" i="4"/>
  <c r="AH189" i="4"/>
  <c r="AH188" i="4"/>
  <c r="AH187" i="4"/>
  <c r="AH186" i="4"/>
  <c r="AH185" i="4"/>
  <c r="I185" i="4"/>
  <c r="AH183" i="4"/>
  <c r="AH182" i="4"/>
  <c r="AH181" i="4"/>
  <c r="AH180" i="4"/>
  <c r="I180" i="4"/>
  <c r="AH179" i="4"/>
  <c r="AH178" i="4"/>
  <c r="AH177" i="4"/>
  <c r="AH176" i="4"/>
  <c r="AH175" i="4"/>
  <c r="AH174" i="4"/>
  <c r="I174" i="4"/>
  <c r="AH172" i="4"/>
  <c r="AH170" i="4"/>
  <c r="I170" i="4"/>
  <c r="AH169" i="4"/>
  <c r="I169" i="4"/>
  <c r="AH168" i="4"/>
  <c r="AH167" i="4"/>
  <c r="AH166" i="4"/>
  <c r="AH165" i="4"/>
  <c r="AH164" i="4"/>
  <c r="I164" i="4"/>
  <c r="AH161" i="4"/>
  <c r="AH160" i="4"/>
  <c r="AH159" i="4"/>
  <c r="AH158" i="4"/>
  <c r="AH157" i="4"/>
  <c r="AH156" i="4"/>
  <c r="AH155" i="4"/>
  <c r="AH153" i="4"/>
  <c r="AH151" i="4"/>
  <c r="AH150" i="4"/>
  <c r="I150" i="4"/>
  <c r="AH148" i="4"/>
  <c r="AH147" i="4"/>
  <c r="I147" i="4"/>
  <c r="AH146" i="4"/>
  <c r="AH145" i="4"/>
  <c r="AH144" i="4"/>
  <c r="AH143" i="4"/>
  <c r="AH142" i="4"/>
  <c r="AH141" i="4"/>
  <c r="I141" i="4"/>
  <c r="AH140" i="4"/>
  <c r="AH139" i="4"/>
  <c r="AH138" i="4"/>
  <c r="AH137" i="4"/>
  <c r="AH136" i="4"/>
  <c r="AH135" i="4"/>
  <c r="AH134" i="4"/>
  <c r="AH133" i="4"/>
  <c r="AH132" i="4"/>
  <c r="I132" i="4"/>
  <c r="AH131" i="4"/>
  <c r="I131" i="4"/>
  <c r="AH130" i="4"/>
  <c r="I130" i="4"/>
  <c r="AH129" i="4"/>
  <c r="AH128" i="4"/>
  <c r="I128" i="4"/>
  <c r="AH127" i="4"/>
  <c r="AH126" i="4"/>
  <c r="AH125" i="4"/>
  <c r="AH124" i="4"/>
  <c r="AH123" i="4"/>
  <c r="AH122" i="4"/>
  <c r="AH120" i="4"/>
  <c r="I120" i="4"/>
  <c r="AH119" i="4"/>
  <c r="AH118" i="4"/>
  <c r="AH117" i="4"/>
  <c r="I117" i="4"/>
  <c r="AH116" i="4"/>
  <c r="AH115" i="4"/>
  <c r="AH114" i="4"/>
  <c r="AH113" i="4"/>
  <c r="AH112" i="4"/>
  <c r="AH111" i="4"/>
  <c r="I111" i="4"/>
  <c r="AH110" i="4"/>
  <c r="I110" i="4"/>
  <c r="AH109" i="4"/>
  <c r="AH108" i="4"/>
  <c r="AH107" i="4"/>
  <c r="AH106" i="4"/>
  <c r="I106" i="4"/>
  <c r="AH105" i="4"/>
  <c r="AH104" i="4"/>
  <c r="AH103" i="4"/>
  <c r="AH102" i="4"/>
  <c r="AH101" i="4"/>
  <c r="AH100" i="4"/>
  <c r="AH99" i="4"/>
  <c r="AH98" i="4"/>
  <c r="AH97" i="4"/>
  <c r="AH96" i="4"/>
  <c r="AH95" i="4"/>
  <c r="AH94" i="4"/>
  <c r="AH93" i="4"/>
  <c r="AH92" i="4"/>
  <c r="AH91" i="4"/>
  <c r="AH90" i="4"/>
  <c r="AH89" i="4"/>
  <c r="AH88" i="4"/>
  <c r="AH87" i="4"/>
  <c r="AH86" i="4"/>
  <c r="AH85" i="4"/>
  <c r="AH84" i="4"/>
  <c r="AH83" i="4"/>
  <c r="AH82" i="4"/>
  <c r="I82" i="4"/>
  <c r="AH81" i="4"/>
  <c r="AH80" i="4"/>
  <c r="AH79" i="4"/>
  <c r="AH78" i="4"/>
  <c r="AH77" i="4"/>
  <c r="AH76" i="4"/>
  <c r="I76" i="4"/>
  <c r="AH75" i="4"/>
  <c r="AH74" i="4"/>
  <c r="AH73" i="4"/>
  <c r="AH72" i="4"/>
  <c r="AH71" i="4"/>
  <c r="AH70" i="4"/>
  <c r="I70" i="4"/>
  <c r="AH69" i="4"/>
  <c r="AH68" i="4"/>
  <c r="AH67" i="4"/>
  <c r="AH66" i="4"/>
  <c r="AH65" i="4"/>
  <c r="AH64" i="4"/>
  <c r="AH63" i="4"/>
  <c r="AH62" i="4"/>
  <c r="AH61" i="4"/>
  <c r="I61" i="4"/>
  <c r="AH60" i="4"/>
  <c r="AH59" i="4"/>
  <c r="I59" i="4"/>
  <c r="AH58" i="4"/>
  <c r="AH57" i="4"/>
  <c r="AH56" i="4"/>
  <c r="AH55" i="4"/>
  <c r="AH54" i="4"/>
  <c r="AH53" i="4"/>
  <c r="AH52" i="4"/>
  <c r="I52" i="4"/>
  <c r="AH50" i="4"/>
  <c r="AH49" i="4"/>
  <c r="I49" i="4"/>
  <c r="AH48" i="4"/>
  <c r="AH47" i="4"/>
  <c r="I47" i="4"/>
  <c r="AH46" i="4"/>
  <c r="AH45" i="4"/>
  <c r="AH44" i="4"/>
  <c r="AH43" i="4"/>
  <c r="AH42" i="4"/>
  <c r="I42" i="4"/>
  <c r="I41" i="4"/>
  <c r="AH40" i="4"/>
  <c r="AH39" i="4"/>
  <c r="AH38" i="4"/>
  <c r="I38" i="4"/>
  <c r="AH37" i="4"/>
  <c r="AH36" i="4"/>
  <c r="AH35" i="4"/>
  <c r="I35" i="4"/>
  <c r="AH34" i="4"/>
  <c r="AH33" i="4"/>
  <c r="AH32" i="4"/>
  <c r="AH31" i="4"/>
  <c r="I31" i="4"/>
  <c r="AH30" i="4"/>
  <c r="AH29" i="4"/>
  <c r="I29" i="4"/>
  <c r="AH28" i="4"/>
  <c r="AH27" i="4"/>
  <c r="I27" i="4"/>
  <c r="AH26" i="4"/>
  <c r="AH25" i="4"/>
  <c r="AH24" i="4"/>
  <c r="AH23" i="4"/>
  <c r="AH22" i="4"/>
  <c r="AH21" i="4"/>
  <c r="AH20" i="4"/>
  <c r="I20" i="4"/>
  <c r="AH19" i="4"/>
  <c r="AH18" i="4"/>
  <c r="AH17" i="4"/>
  <c r="I17" i="4"/>
  <c r="AH16" i="4"/>
  <c r="AH15" i="4"/>
  <c r="AH14" i="4"/>
  <c r="I14" i="4"/>
  <c r="AH13" i="4"/>
  <c r="AH12" i="4"/>
  <c r="AH11" i="4"/>
  <c r="AH10" i="4"/>
  <c r="I10" i="4"/>
  <c r="AH158" i="3"/>
  <c r="AH154" i="3"/>
  <c r="AH224" i="4" l="1"/>
  <c r="AH106" i="3"/>
  <c r="I107" i="3"/>
  <c r="AH107" i="3"/>
  <c r="I294" i="3"/>
  <c r="AH293" i="3"/>
  <c r="AH292" i="3"/>
  <c r="AH291" i="3"/>
  <c r="AH290" i="3"/>
  <c r="AH289" i="3"/>
  <c r="AH288" i="3"/>
  <c r="AH287" i="3"/>
  <c r="AH286" i="3"/>
  <c r="I286" i="3"/>
  <c r="AH285" i="3"/>
  <c r="AH284" i="3"/>
  <c r="I284" i="3"/>
  <c r="AH283" i="3"/>
  <c r="AH282" i="3"/>
  <c r="AH281" i="3"/>
  <c r="AH280" i="3"/>
  <c r="AH279" i="3"/>
  <c r="AH278" i="3"/>
  <c r="AH277" i="3"/>
  <c r="AH276" i="3"/>
  <c r="AH275" i="3"/>
  <c r="AH274" i="3"/>
  <c r="AH273" i="3"/>
  <c r="AH272" i="3"/>
  <c r="AH271" i="3"/>
  <c r="AH270" i="3"/>
  <c r="I270" i="3"/>
  <c r="AH269" i="3"/>
  <c r="AH268" i="3"/>
  <c r="I268" i="3"/>
  <c r="AH267" i="3"/>
  <c r="AH266" i="3"/>
  <c r="AH265" i="3"/>
  <c r="AH264" i="3"/>
  <c r="AH263" i="3"/>
  <c r="AH262" i="3"/>
  <c r="AH261" i="3"/>
  <c r="AH260" i="3"/>
  <c r="AH259" i="3"/>
  <c r="AH258" i="3"/>
  <c r="AH256" i="3"/>
  <c r="AH255" i="3"/>
  <c r="AH254" i="3"/>
  <c r="AH253" i="3"/>
  <c r="AH252" i="3"/>
  <c r="AH251" i="3"/>
  <c r="AH250" i="3"/>
  <c r="I250" i="3"/>
  <c r="AH249" i="3"/>
  <c r="AH248" i="3"/>
  <c r="AH247" i="3"/>
  <c r="AH246" i="3"/>
  <c r="AH245" i="3"/>
  <c r="AH244" i="3"/>
  <c r="AH243" i="3"/>
  <c r="AH242" i="3"/>
  <c r="AH241" i="3"/>
  <c r="AH240" i="3"/>
  <c r="AH239" i="3"/>
  <c r="I239" i="3"/>
  <c r="AH238" i="3"/>
  <c r="AH237" i="3"/>
  <c r="AH236" i="3"/>
  <c r="AH235" i="3"/>
  <c r="AH234" i="3"/>
  <c r="AH233" i="3"/>
  <c r="AH232" i="3"/>
  <c r="AH231" i="3"/>
  <c r="AH230" i="3"/>
  <c r="AH229" i="3"/>
  <c r="I229" i="3"/>
  <c r="AH226" i="3"/>
  <c r="AF225" i="3"/>
  <c r="AD225" i="3"/>
  <c r="AB225" i="3"/>
  <c r="Z225" i="3"/>
  <c r="X225" i="3"/>
  <c r="V225" i="3"/>
  <c r="T225" i="3"/>
  <c r="R225" i="3"/>
  <c r="P225" i="3"/>
  <c r="N225" i="3"/>
  <c r="L225" i="3"/>
  <c r="J225" i="3"/>
  <c r="AH224" i="3"/>
  <c r="I224" i="3"/>
  <c r="AH223" i="3"/>
  <c r="AH222" i="3"/>
  <c r="AH221" i="3"/>
  <c r="AH220" i="3"/>
  <c r="AH219" i="3"/>
  <c r="AH218" i="3"/>
  <c r="AH217" i="3"/>
  <c r="I217" i="3"/>
  <c r="AH216" i="3"/>
  <c r="AH215" i="3"/>
  <c r="I215" i="3"/>
  <c r="AH214" i="3"/>
  <c r="AH213" i="3"/>
  <c r="AH212" i="3"/>
  <c r="AH211" i="3"/>
  <c r="AH210" i="3"/>
  <c r="AH209" i="3"/>
  <c r="AH208" i="3"/>
  <c r="AH207" i="3"/>
  <c r="AH206" i="3"/>
  <c r="AH205" i="3"/>
  <c r="AH204" i="3"/>
  <c r="AH203" i="3"/>
  <c r="AH202" i="3"/>
  <c r="I202" i="3"/>
  <c r="AH201" i="3"/>
  <c r="AH200" i="3"/>
  <c r="AH199" i="3"/>
  <c r="AH198" i="3"/>
  <c r="AH197" i="3"/>
  <c r="AH196" i="3"/>
  <c r="I196" i="3"/>
  <c r="AH195" i="3"/>
  <c r="I195" i="3"/>
  <c r="AH194" i="3"/>
  <c r="AH193" i="3"/>
  <c r="AH192" i="3"/>
  <c r="AH191" i="3"/>
  <c r="AH190" i="3"/>
  <c r="AH189" i="3"/>
  <c r="AH188" i="3"/>
  <c r="AH187" i="3"/>
  <c r="I187" i="3"/>
  <c r="AH186" i="3"/>
  <c r="AH185" i="3"/>
  <c r="AH184" i="3"/>
  <c r="AH183" i="3"/>
  <c r="I183" i="3"/>
  <c r="AH182" i="3"/>
  <c r="AH181" i="3"/>
  <c r="AH180" i="3"/>
  <c r="AH179" i="3"/>
  <c r="AH178" i="3"/>
  <c r="AH177" i="3"/>
  <c r="I177" i="3"/>
  <c r="AH175" i="3"/>
  <c r="AH170" i="3"/>
  <c r="I170" i="3"/>
  <c r="AH169" i="3"/>
  <c r="I169" i="3"/>
  <c r="AH168" i="3"/>
  <c r="AH167" i="3"/>
  <c r="AH166" i="3"/>
  <c r="AH165" i="3"/>
  <c r="AH164" i="3"/>
  <c r="I164" i="3"/>
  <c r="AH163" i="3"/>
  <c r="AH162" i="3"/>
  <c r="I162" i="3"/>
  <c r="AH161" i="3"/>
  <c r="AH160" i="3"/>
  <c r="AH159" i="3"/>
  <c r="AH157" i="3"/>
  <c r="AH156" i="3"/>
  <c r="AH155" i="3"/>
  <c r="AH153" i="3"/>
  <c r="AH152" i="3"/>
  <c r="I152" i="3"/>
  <c r="AH150" i="3"/>
  <c r="AH149" i="3"/>
  <c r="I149" i="3"/>
  <c r="AH148" i="3"/>
  <c r="AH147" i="3"/>
  <c r="AH146" i="3"/>
  <c r="AH145" i="3"/>
  <c r="AH144" i="3"/>
  <c r="AH143" i="3"/>
  <c r="I143" i="3"/>
  <c r="AH142" i="3"/>
  <c r="AH141" i="3"/>
  <c r="AH140" i="3"/>
  <c r="AH139" i="3"/>
  <c r="AH138" i="3"/>
  <c r="AH137" i="3"/>
  <c r="AH136" i="3"/>
  <c r="AH135" i="3"/>
  <c r="AH134" i="3"/>
  <c r="I134" i="3"/>
  <c r="AH133" i="3"/>
  <c r="I133" i="3"/>
  <c r="AH132" i="3"/>
  <c r="I132" i="3"/>
  <c r="AH131" i="3"/>
  <c r="AH130" i="3"/>
  <c r="I130" i="3"/>
  <c r="AH129" i="3"/>
  <c r="AH128" i="3"/>
  <c r="AH127" i="3"/>
  <c r="AH126" i="3"/>
  <c r="AH125" i="3"/>
  <c r="AH124" i="3"/>
  <c r="AH122" i="3"/>
  <c r="I122" i="3"/>
  <c r="AH121" i="3"/>
  <c r="AH120" i="3"/>
  <c r="AH119" i="3"/>
  <c r="I119" i="3"/>
  <c r="AH118" i="3"/>
  <c r="AH117" i="3"/>
  <c r="AH116" i="3"/>
  <c r="AH115" i="3"/>
  <c r="AH114" i="3"/>
  <c r="AH113" i="3"/>
  <c r="AH112" i="3"/>
  <c r="I112" i="3"/>
  <c r="AH111" i="3"/>
  <c r="I111" i="3"/>
  <c r="AH110" i="3"/>
  <c r="AH109" i="3"/>
  <c r="AH108" i="3"/>
  <c r="AH105" i="3"/>
  <c r="AH104" i="3"/>
  <c r="AH103" i="3"/>
  <c r="AH102" i="3"/>
  <c r="AH101" i="3"/>
  <c r="AH100" i="3"/>
  <c r="AH99" i="3"/>
  <c r="AH98" i="3"/>
  <c r="AH97" i="3"/>
  <c r="AH96" i="3"/>
  <c r="AH95" i="3"/>
  <c r="AH94" i="3"/>
  <c r="AH93" i="3"/>
  <c r="AH92" i="3"/>
  <c r="AH91" i="3"/>
  <c r="AH90" i="3"/>
  <c r="AH89" i="3"/>
  <c r="AH88" i="3"/>
  <c r="AH87" i="3"/>
  <c r="AH86" i="3"/>
  <c r="AH85" i="3"/>
  <c r="AH84" i="3"/>
  <c r="AH83" i="3"/>
  <c r="AH82" i="3"/>
  <c r="I82" i="3"/>
  <c r="AH81" i="3"/>
  <c r="AH80" i="3"/>
  <c r="AH79" i="3"/>
  <c r="AH78" i="3"/>
  <c r="AH77" i="3"/>
  <c r="AH76" i="3"/>
  <c r="I76" i="3"/>
  <c r="AH75" i="3"/>
  <c r="AH74" i="3"/>
  <c r="AH73" i="3"/>
  <c r="AH72" i="3"/>
  <c r="AH71" i="3"/>
  <c r="AH70" i="3"/>
  <c r="I70" i="3"/>
  <c r="AH69" i="3"/>
  <c r="AH68" i="3"/>
  <c r="AH67" i="3"/>
  <c r="AH66" i="3"/>
  <c r="AH65" i="3"/>
  <c r="AH64" i="3"/>
  <c r="AH63" i="3"/>
  <c r="AH62" i="3"/>
  <c r="AH61" i="3"/>
  <c r="I61" i="3"/>
  <c r="AH60" i="3"/>
  <c r="AH59" i="3"/>
  <c r="I59" i="3"/>
  <c r="AH58" i="3"/>
  <c r="AH57" i="3"/>
  <c r="AH56" i="3"/>
  <c r="AH55" i="3"/>
  <c r="AH54" i="3"/>
  <c r="AH53" i="3"/>
  <c r="AH52" i="3"/>
  <c r="I52" i="3"/>
  <c r="AH50" i="3"/>
  <c r="AH49" i="3"/>
  <c r="I49" i="3"/>
  <c r="AH48" i="3"/>
  <c r="AH47" i="3"/>
  <c r="I47" i="3"/>
  <c r="AH46" i="3"/>
  <c r="AH45" i="3"/>
  <c r="AH44" i="3"/>
  <c r="AH43" i="3"/>
  <c r="AH42" i="3"/>
  <c r="I42" i="3"/>
  <c r="I41" i="3"/>
  <c r="AH40" i="3"/>
  <c r="AH39" i="3"/>
  <c r="AH38" i="3"/>
  <c r="I38" i="3"/>
  <c r="AH37" i="3"/>
  <c r="AH36" i="3"/>
  <c r="AH35" i="3"/>
  <c r="I35" i="3"/>
  <c r="AH34" i="3"/>
  <c r="AH33" i="3"/>
  <c r="AH32" i="3"/>
  <c r="AH31" i="3"/>
  <c r="I31" i="3"/>
  <c r="AH30" i="3"/>
  <c r="AH29" i="3"/>
  <c r="I29" i="3"/>
  <c r="AH28" i="3"/>
  <c r="AH27" i="3"/>
  <c r="I27" i="3"/>
  <c r="AH26" i="3"/>
  <c r="AH25" i="3"/>
  <c r="AH24" i="3"/>
  <c r="AH23" i="3"/>
  <c r="AH22" i="3"/>
  <c r="AH21" i="3"/>
  <c r="AH20" i="3"/>
  <c r="I20" i="3"/>
  <c r="AH19" i="3"/>
  <c r="AH18" i="3"/>
  <c r="AH17" i="3"/>
  <c r="I17" i="3"/>
  <c r="AH16" i="3"/>
  <c r="AH15" i="3"/>
  <c r="AH14" i="3"/>
  <c r="I14" i="3"/>
  <c r="AH13" i="3"/>
  <c r="AH12" i="3"/>
  <c r="AH11" i="3"/>
  <c r="AH10" i="3"/>
  <c r="I10" i="3"/>
  <c r="I52" i="1"/>
  <c r="AH216" i="1"/>
  <c r="AH215" i="1"/>
  <c r="AH214" i="1"/>
  <c r="AH213" i="1"/>
  <c r="AH212" i="1"/>
  <c r="AH211" i="1"/>
  <c r="AH210" i="1"/>
  <c r="AH195" i="1"/>
  <c r="AH189" i="1"/>
  <c r="AH181" i="1"/>
  <c r="AH180" i="1"/>
  <c r="AH179" i="1"/>
  <c r="AH178" i="1"/>
  <c r="AH177" i="1"/>
  <c r="AH176" i="1"/>
  <c r="AH173" i="1"/>
  <c r="AH170" i="1"/>
  <c r="AH172" i="1"/>
  <c r="AH171" i="1"/>
  <c r="AH162" i="1"/>
  <c r="I41" i="1"/>
  <c r="I17" i="1"/>
  <c r="AH18" i="1"/>
  <c r="AH225" i="3" l="1"/>
  <c r="AH204" i="2"/>
  <c r="AH202" i="2"/>
  <c r="AH200" i="2"/>
  <c r="AH198" i="2"/>
  <c r="AH196" i="2"/>
  <c r="AH194" i="2"/>
  <c r="AH190" i="2"/>
  <c r="AH188" i="2"/>
  <c r="AH186" i="2"/>
  <c r="AH184" i="2"/>
  <c r="AH210" i="2"/>
  <c r="AH249" i="2" l="1"/>
  <c r="AH247" i="2"/>
  <c r="AH245" i="2"/>
  <c r="AH243" i="2"/>
  <c r="AH241" i="2"/>
  <c r="AH239" i="2"/>
  <c r="AH237" i="2"/>
  <c r="AH221" i="2"/>
  <c r="AH214" i="2"/>
  <c r="AH175" i="2"/>
  <c r="AH173" i="2"/>
  <c r="AH171" i="2"/>
  <c r="AH167" i="2"/>
  <c r="AH63" i="2"/>
  <c r="I44" i="2"/>
  <c r="AH19" i="2"/>
  <c r="I321" i="2" l="1"/>
  <c r="AH320" i="2"/>
  <c r="AH319" i="2"/>
  <c r="AH318" i="2"/>
  <c r="AH317" i="2"/>
  <c r="AH316" i="2"/>
  <c r="AH315" i="2"/>
  <c r="AH314" i="2"/>
  <c r="AH313" i="2"/>
  <c r="I313" i="2"/>
  <c r="AH312" i="2"/>
  <c r="AH311" i="2"/>
  <c r="I311" i="2"/>
  <c r="AH310" i="2"/>
  <c r="AH309" i="2"/>
  <c r="AH308" i="2"/>
  <c r="AH307" i="2"/>
  <c r="AH306" i="2"/>
  <c r="AH305" i="2"/>
  <c r="AH304" i="2"/>
  <c r="AH303" i="2"/>
  <c r="AH302" i="2"/>
  <c r="AH301" i="2"/>
  <c r="AH300" i="2"/>
  <c r="AH299" i="2"/>
  <c r="AH298" i="2"/>
  <c r="AH297" i="2"/>
  <c r="I297" i="2"/>
  <c r="AH296" i="2"/>
  <c r="AH295" i="2"/>
  <c r="I295" i="2"/>
  <c r="AH294" i="2"/>
  <c r="AH293" i="2"/>
  <c r="AH292" i="2"/>
  <c r="AH291" i="2"/>
  <c r="AH290" i="2"/>
  <c r="AH289" i="2"/>
  <c r="AH288" i="2"/>
  <c r="AH287" i="2"/>
  <c r="AH286" i="2"/>
  <c r="AH285" i="2"/>
  <c r="AH283" i="2"/>
  <c r="AH282" i="2"/>
  <c r="AH281" i="2"/>
  <c r="AH280" i="2"/>
  <c r="AH279" i="2"/>
  <c r="AH278" i="2"/>
  <c r="AH277" i="2"/>
  <c r="I277" i="2"/>
  <c r="AH276" i="2"/>
  <c r="AH275" i="2"/>
  <c r="AH274" i="2"/>
  <c r="AH273" i="2"/>
  <c r="AH272" i="2"/>
  <c r="AH271" i="2"/>
  <c r="AH270" i="2"/>
  <c r="AH269" i="2"/>
  <c r="AH268" i="2"/>
  <c r="AH267" i="2"/>
  <c r="AH266" i="2"/>
  <c r="AH265" i="2"/>
  <c r="I265" i="2"/>
  <c r="AH264" i="2"/>
  <c r="AH263" i="2"/>
  <c r="AH262" i="2"/>
  <c r="AH261" i="2"/>
  <c r="AH260" i="2"/>
  <c r="AH259" i="2"/>
  <c r="AH258" i="2"/>
  <c r="AH257" i="2"/>
  <c r="AH256" i="2"/>
  <c r="AH255" i="2"/>
  <c r="I255" i="2"/>
  <c r="AH252" i="2"/>
  <c r="AF251" i="2"/>
  <c r="AD251" i="2"/>
  <c r="AB251" i="2"/>
  <c r="Z251" i="2"/>
  <c r="X251" i="2"/>
  <c r="V251" i="2"/>
  <c r="T251" i="2"/>
  <c r="R251" i="2"/>
  <c r="P251" i="2"/>
  <c r="N251" i="2"/>
  <c r="L251" i="2"/>
  <c r="J251" i="2"/>
  <c r="AH251" i="2" s="1"/>
  <c r="AH250" i="2"/>
  <c r="I250" i="2"/>
  <c r="AH248" i="2"/>
  <c r="AH246" i="2"/>
  <c r="AH244" i="2"/>
  <c r="AH242" i="2"/>
  <c r="AH240" i="2"/>
  <c r="AH238" i="2"/>
  <c r="AH236" i="2"/>
  <c r="I236" i="2"/>
  <c r="AH235" i="2"/>
  <c r="AH234" i="2"/>
  <c r="I234" i="2"/>
  <c r="AH233" i="2"/>
  <c r="AH232" i="2"/>
  <c r="AH231" i="2"/>
  <c r="AH230" i="2"/>
  <c r="AH229" i="2"/>
  <c r="AH228" i="2"/>
  <c r="AH227" i="2"/>
  <c r="AH226" i="2"/>
  <c r="AH225" i="2"/>
  <c r="AH224" i="2"/>
  <c r="AH223" i="2"/>
  <c r="AH222" i="2"/>
  <c r="AH220" i="2"/>
  <c r="I220" i="2"/>
  <c r="AH219" i="2"/>
  <c r="AH218" i="2"/>
  <c r="AH217" i="2"/>
  <c r="AH216" i="2"/>
  <c r="AH215" i="2"/>
  <c r="AH213" i="2"/>
  <c r="I213" i="2"/>
  <c r="AH212" i="2"/>
  <c r="I212" i="2"/>
  <c r="AH211" i="2"/>
  <c r="AH209" i="2"/>
  <c r="AH208" i="2"/>
  <c r="AH207" i="2"/>
  <c r="AH206" i="2"/>
  <c r="AH205" i="2"/>
  <c r="AH203" i="2"/>
  <c r="AH201" i="2"/>
  <c r="I201" i="2"/>
  <c r="AH199" i="2"/>
  <c r="AH197" i="2"/>
  <c r="AH195" i="2"/>
  <c r="AH193" i="2"/>
  <c r="I193" i="2"/>
  <c r="AH192" i="2"/>
  <c r="AH191" i="2"/>
  <c r="AH189" i="2"/>
  <c r="AH187" i="2"/>
  <c r="AH185" i="2"/>
  <c r="AH183" i="2"/>
  <c r="I183" i="2"/>
  <c r="AH181" i="2"/>
  <c r="AH180" i="2"/>
  <c r="AH178" i="2"/>
  <c r="AH177" i="2"/>
  <c r="I177" i="2"/>
  <c r="AH176" i="2"/>
  <c r="I176" i="2"/>
  <c r="AH174" i="2"/>
  <c r="AH172" i="2"/>
  <c r="AH170" i="2"/>
  <c r="AH168" i="2"/>
  <c r="AH166" i="2"/>
  <c r="I166" i="2"/>
  <c r="AH165" i="2"/>
  <c r="AH164" i="2"/>
  <c r="I164" i="2"/>
  <c r="AH163" i="2"/>
  <c r="AH162" i="2"/>
  <c r="AH161" i="2"/>
  <c r="AH160" i="2"/>
  <c r="AH159" i="2"/>
  <c r="AH158" i="2"/>
  <c r="AH157" i="2"/>
  <c r="AH156" i="2"/>
  <c r="I156" i="2"/>
  <c r="AH154" i="2"/>
  <c r="AH153" i="2"/>
  <c r="I153" i="2"/>
  <c r="AH152" i="2"/>
  <c r="AH151" i="2"/>
  <c r="AH150" i="2"/>
  <c r="AH149" i="2"/>
  <c r="AH148" i="2"/>
  <c r="AH147" i="2"/>
  <c r="I147" i="2"/>
  <c r="AH146" i="2"/>
  <c r="AH145" i="2"/>
  <c r="AH144" i="2"/>
  <c r="AH143" i="2"/>
  <c r="AH142" i="2"/>
  <c r="AH141" i="2"/>
  <c r="AH140" i="2"/>
  <c r="AH139" i="2"/>
  <c r="AH138" i="2"/>
  <c r="I138" i="2"/>
  <c r="AH137" i="2"/>
  <c r="I137" i="2"/>
  <c r="AH136" i="2"/>
  <c r="I136" i="2"/>
  <c r="AH135" i="2"/>
  <c r="AH134" i="2"/>
  <c r="I134" i="2"/>
  <c r="AH133" i="2"/>
  <c r="AH132" i="2"/>
  <c r="AH131" i="2"/>
  <c r="AH130" i="2"/>
  <c r="AH129" i="2"/>
  <c r="AH128" i="2"/>
  <c r="AH126" i="2"/>
  <c r="I126" i="2"/>
  <c r="AH125" i="2"/>
  <c r="AH124" i="2"/>
  <c r="AH123" i="2"/>
  <c r="I123" i="2"/>
  <c r="AH122" i="2"/>
  <c r="AH121" i="2"/>
  <c r="AH120" i="2"/>
  <c r="AH119" i="2"/>
  <c r="AH118" i="2"/>
  <c r="AH117" i="2"/>
  <c r="AH116" i="2"/>
  <c r="I116" i="2"/>
  <c r="AH115" i="2"/>
  <c r="I115" i="2"/>
  <c r="AH114" i="2"/>
  <c r="AH113" i="2"/>
  <c r="AH112" i="2"/>
  <c r="AH111" i="2"/>
  <c r="I111" i="2"/>
  <c r="AH110" i="2"/>
  <c r="AH109" i="2"/>
  <c r="AH108" i="2"/>
  <c r="AH107" i="2"/>
  <c r="AH106" i="2"/>
  <c r="AH105" i="2"/>
  <c r="AH104" i="2"/>
  <c r="AH103" i="2"/>
  <c r="AH102" i="2"/>
  <c r="AH101" i="2"/>
  <c r="AH100" i="2"/>
  <c r="AH99" i="2"/>
  <c r="AH98" i="2"/>
  <c r="AH97" i="2"/>
  <c r="AH96" i="2"/>
  <c r="AH95" i="2"/>
  <c r="AH94" i="2"/>
  <c r="AH93" i="2"/>
  <c r="AH92" i="2"/>
  <c r="AH91" i="2"/>
  <c r="AH90" i="2"/>
  <c r="AH89" i="2"/>
  <c r="AH88" i="2"/>
  <c r="AH87" i="2"/>
  <c r="I87" i="2"/>
  <c r="AH86" i="2"/>
  <c r="AH85" i="2"/>
  <c r="AH84" i="2"/>
  <c r="AH83" i="2"/>
  <c r="AH82" i="2"/>
  <c r="AH81" i="2"/>
  <c r="I81" i="2"/>
  <c r="AH80" i="2"/>
  <c r="AH79" i="2"/>
  <c r="AH78" i="2"/>
  <c r="AH77" i="2"/>
  <c r="AH76" i="2"/>
  <c r="AH75" i="2"/>
  <c r="I75" i="2"/>
  <c r="AH74" i="2"/>
  <c r="AH73" i="2"/>
  <c r="AH72" i="2"/>
  <c r="AH71" i="2"/>
  <c r="AH70" i="2"/>
  <c r="AH69" i="2"/>
  <c r="AH68" i="2"/>
  <c r="AH67" i="2"/>
  <c r="AH66" i="2"/>
  <c r="I66" i="2"/>
  <c r="AH65" i="2"/>
  <c r="AH64" i="2"/>
  <c r="I64" i="2"/>
  <c r="AH62" i="2"/>
  <c r="AH61" i="2"/>
  <c r="AH60" i="2"/>
  <c r="AH59" i="2"/>
  <c r="AH58" i="2"/>
  <c r="AH57" i="2"/>
  <c r="AH56" i="2"/>
  <c r="AH55" i="2"/>
  <c r="I55" i="2"/>
  <c r="AH53" i="2"/>
  <c r="AH52" i="2"/>
  <c r="I52" i="2"/>
  <c r="AH51" i="2"/>
  <c r="AH50" i="2"/>
  <c r="I50" i="2"/>
  <c r="AH49" i="2"/>
  <c r="AH48" i="2"/>
  <c r="AH47" i="2"/>
  <c r="AH46" i="2"/>
  <c r="AH45" i="2"/>
  <c r="I45" i="2"/>
  <c r="I43" i="2"/>
  <c r="AH42" i="2"/>
  <c r="AH41" i="2"/>
  <c r="AH40" i="2"/>
  <c r="I40" i="2"/>
  <c r="AH39" i="2"/>
  <c r="AH38" i="2"/>
  <c r="AH37" i="2"/>
  <c r="I37" i="2"/>
  <c r="AH36" i="2"/>
  <c r="AH35" i="2"/>
  <c r="AH34" i="2"/>
  <c r="AH33" i="2"/>
  <c r="I33" i="2"/>
  <c r="AH32" i="2"/>
  <c r="AH31" i="2"/>
  <c r="I31" i="2"/>
  <c r="AH30" i="2"/>
  <c r="AH29" i="2"/>
  <c r="I29" i="2"/>
  <c r="AH28" i="2"/>
  <c r="AH27" i="2"/>
  <c r="AH26" i="2"/>
  <c r="AH25" i="2"/>
  <c r="AH24" i="2"/>
  <c r="AH23" i="2"/>
  <c r="AH22" i="2"/>
  <c r="I22" i="2"/>
  <c r="AH21" i="2"/>
  <c r="AH20" i="2"/>
  <c r="AH18" i="2"/>
  <c r="AH17" i="2"/>
  <c r="I17" i="2"/>
  <c r="AH16" i="2"/>
  <c r="AH15" i="2"/>
  <c r="AH14" i="2"/>
  <c r="I14" i="2"/>
  <c r="AH13" i="2"/>
  <c r="AH12" i="2"/>
  <c r="AH11" i="2"/>
  <c r="AH10" i="2"/>
  <c r="I10" i="2"/>
  <c r="I141" i="1"/>
  <c r="I132" i="1"/>
  <c r="AH146" i="1"/>
  <c r="AH145" i="1"/>
  <c r="AH144" i="1"/>
  <c r="AH143" i="1"/>
  <c r="AH142" i="1"/>
  <c r="AH141" i="1"/>
  <c r="AH140" i="1"/>
  <c r="AH139" i="1"/>
  <c r="AH138" i="1"/>
  <c r="AH137" i="1"/>
  <c r="AH136" i="1"/>
  <c r="AH135" i="1"/>
  <c r="AH134" i="1"/>
  <c r="AH133" i="1"/>
  <c r="AH132" i="1"/>
  <c r="I288" i="1" l="1"/>
  <c r="AH285" i="1"/>
  <c r="AH284" i="1"/>
  <c r="AH286" i="1"/>
  <c r="AH287" i="1"/>
  <c r="AH279" i="1"/>
  <c r="AH278" i="1"/>
  <c r="AH277" i="1"/>
  <c r="AH276" i="1"/>
  <c r="I280" i="1"/>
  <c r="I278" i="1"/>
  <c r="I264" i="1"/>
  <c r="I262" i="1"/>
  <c r="I244" i="1"/>
  <c r="AH242" i="1"/>
  <c r="I233" i="1"/>
  <c r="AH228" i="1"/>
  <c r="AH227" i="1"/>
  <c r="AH223" i="1"/>
  <c r="I223" i="1"/>
  <c r="I165" i="1"/>
  <c r="I208" i="1"/>
  <c r="I188" i="1"/>
  <c r="I210" i="1"/>
  <c r="AH205" i="1"/>
  <c r="AH206" i="1"/>
  <c r="AH207" i="1"/>
  <c r="I189" i="1"/>
  <c r="I176" i="1"/>
  <c r="I170" i="1"/>
  <c r="I150" i="1"/>
  <c r="AH147" i="1"/>
  <c r="I147" i="1"/>
  <c r="I131" i="1"/>
  <c r="I120" i="1"/>
  <c r="I106" i="1"/>
  <c r="I76" i="1"/>
  <c r="I70" i="1"/>
  <c r="AH49" i="1"/>
  <c r="I47" i="1"/>
  <c r="I38" i="1"/>
  <c r="I35" i="1"/>
  <c r="I31" i="1"/>
  <c r="I29" i="1"/>
  <c r="I27" i="1"/>
  <c r="I20" i="1"/>
  <c r="AH16" i="1"/>
  <c r="AH11" i="1" l="1"/>
  <c r="AH263" i="1" l="1"/>
  <c r="AH28" i="1" l="1"/>
  <c r="AH26" i="1"/>
  <c r="AH127" i="1" l="1"/>
  <c r="AH111" i="1"/>
  <c r="AH39" i="1"/>
  <c r="AH123" i="1" l="1"/>
  <c r="AH122" i="1"/>
  <c r="AH209" i="1" l="1"/>
  <c r="AH165" i="1"/>
  <c r="AH188" i="1"/>
  <c r="AH208" i="1"/>
  <c r="AH262" i="1"/>
  <c r="AH261" i="1"/>
  <c r="AH264" i="1"/>
  <c r="AH273" i="1"/>
  <c r="AH272" i="1"/>
  <c r="AH271" i="1"/>
  <c r="AH270" i="1"/>
  <c r="AH269" i="1"/>
  <c r="AH268" i="1"/>
  <c r="AH267" i="1"/>
  <c r="AH266" i="1"/>
  <c r="AH265" i="1"/>
  <c r="AH250" i="1" l="1"/>
  <c r="AH241" i="1"/>
  <c r="AH231" i="1"/>
  <c r="AH224" i="1"/>
  <c r="AH226" i="1"/>
  <c r="AH230" i="1"/>
  <c r="AH274" i="1"/>
  <c r="AH225" i="1"/>
  <c r="AH254" i="1"/>
  <c r="AH232" i="1"/>
  <c r="AH253" i="1"/>
  <c r="AH252" i="1"/>
  <c r="AH229" i="1"/>
  <c r="AH246" i="1"/>
  <c r="AH245" i="1"/>
  <c r="AH260" i="1"/>
  <c r="AH259" i="1"/>
  <c r="AH258" i="1"/>
  <c r="AH239" i="1"/>
  <c r="AH238" i="1"/>
  <c r="AH237" i="1"/>
  <c r="AH236" i="1"/>
  <c r="AH243" i="1"/>
  <c r="AH244" i="1"/>
  <c r="AH275" i="1"/>
  <c r="AH234" i="1"/>
  <c r="AH235" i="1"/>
  <c r="AH233" i="1"/>
  <c r="AH240" i="1"/>
  <c r="AH257" i="1"/>
  <c r="AH256" i="1"/>
  <c r="AH255" i="1"/>
  <c r="AH249" i="1"/>
  <c r="AH248" i="1"/>
  <c r="AH247" i="1"/>
  <c r="AH283" i="1"/>
  <c r="AH282" i="1"/>
  <c r="AH281" i="1"/>
  <c r="AH280" i="1"/>
  <c r="AH15" i="1"/>
  <c r="AH14" i="1"/>
  <c r="I14" i="1"/>
  <c r="AH204" i="1" l="1"/>
  <c r="AH203" i="1"/>
  <c r="AH202" i="1"/>
  <c r="AH201" i="1"/>
  <c r="I180" i="1" l="1"/>
  <c r="I160" i="1"/>
  <c r="I166" i="1"/>
  <c r="I111" i="1" l="1"/>
  <c r="I110" i="1"/>
  <c r="I61" i="1" l="1"/>
  <c r="I59" i="1"/>
  <c r="AH82" i="1" l="1"/>
  <c r="I82" i="1"/>
  <c r="AH80" i="1"/>
  <c r="AH76" i="1"/>
  <c r="AH77" i="1"/>
  <c r="AH78" i="1"/>
  <c r="AH79" i="1"/>
  <c r="AH81" i="1"/>
  <c r="AH66" i="1" l="1"/>
  <c r="AH219" i="1" l="1"/>
  <c r="AF218" i="1"/>
  <c r="AD218" i="1"/>
  <c r="AB218" i="1"/>
  <c r="Z218" i="1"/>
  <c r="X218" i="1"/>
  <c r="V218" i="1"/>
  <c r="T218" i="1"/>
  <c r="R218" i="1"/>
  <c r="P218" i="1"/>
  <c r="N218" i="1"/>
  <c r="L218" i="1"/>
  <c r="J218" i="1"/>
  <c r="AH217" i="1"/>
  <c r="I217" i="1"/>
  <c r="AH218" i="1" l="1"/>
  <c r="AH200" i="1"/>
  <c r="AH199" i="1"/>
  <c r="AH198" i="1"/>
  <c r="AH197" i="1"/>
  <c r="AH196" i="1"/>
  <c r="I195" i="1"/>
  <c r="AH194" i="1"/>
  <c r="AH193" i="1"/>
  <c r="AH192" i="1"/>
  <c r="AH191" i="1"/>
  <c r="AH190" i="1"/>
  <c r="AH61" i="1" l="1"/>
  <c r="AH48" i="1" l="1"/>
  <c r="AH40" i="1"/>
  <c r="AH32" i="1" l="1"/>
  <c r="AH158" i="1" l="1"/>
  <c r="AH12" i="1"/>
  <c r="AH13" i="1"/>
  <c r="AH20" i="1"/>
  <c r="AH21" i="1"/>
  <c r="AH22" i="1"/>
  <c r="AH23" i="1"/>
  <c r="AH24" i="1"/>
  <c r="AH25" i="1"/>
  <c r="AH27" i="1"/>
  <c r="AH29" i="1"/>
  <c r="AH30" i="1"/>
  <c r="AH31" i="1"/>
  <c r="AH33" i="1"/>
  <c r="AH34" i="1"/>
  <c r="AH35" i="1"/>
  <c r="AH36" i="1"/>
  <c r="AH37" i="1"/>
  <c r="AH38" i="1"/>
  <c r="AH17" i="1"/>
  <c r="AH19" i="1"/>
  <c r="AH42" i="1"/>
  <c r="AH43" i="1"/>
  <c r="AH44" i="1"/>
  <c r="AH45" i="1"/>
  <c r="AH46" i="1"/>
  <c r="AH47" i="1"/>
  <c r="AH50" i="1"/>
  <c r="AH52" i="1"/>
  <c r="AH53" i="1"/>
  <c r="AH54" i="1"/>
  <c r="AH55" i="1"/>
  <c r="AH56" i="1"/>
  <c r="AH57" i="1"/>
  <c r="AH58" i="1"/>
  <c r="AH59" i="1"/>
  <c r="AH60" i="1"/>
  <c r="AH62" i="1"/>
  <c r="AH63" i="1"/>
  <c r="AH64" i="1"/>
  <c r="AH65" i="1"/>
  <c r="AH67" i="1"/>
  <c r="AH68" i="1"/>
  <c r="AH69" i="1"/>
  <c r="AH70" i="1"/>
  <c r="AH71" i="1"/>
  <c r="AH72" i="1"/>
  <c r="AH73" i="1"/>
  <c r="AH74" i="1"/>
  <c r="AH75"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2" i="1"/>
  <c r="AH114" i="1"/>
  <c r="AH115" i="1"/>
  <c r="AH116" i="1"/>
  <c r="AH113" i="1"/>
  <c r="AH117" i="1"/>
  <c r="AH118" i="1"/>
  <c r="AH119" i="1"/>
  <c r="AH120" i="1"/>
  <c r="AH124" i="1"/>
  <c r="AH125" i="1"/>
  <c r="AH126" i="1"/>
  <c r="AH128" i="1"/>
  <c r="AH129" i="1"/>
  <c r="AH130" i="1"/>
  <c r="AH131" i="1"/>
  <c r="AH148" i="1"/>
  <c r="AH150" i="1"/>
  <c r="AH151" i="1"/>
  <c r="AH152" i="1"/>
  <c r="AH153" i="1"/>
  <c r="AH154" i="1"/>
  <c r="AH155" i="1"/>
  <c r="AH156" i="1"/>
  <c r="AH157" i="1"/>
  <c r="AH159" i="1"/>
  <c r="AH160" i="1"/>
  <c r="AH161" i="1"/>
  <c r="AH163" i="1"/>
  <c r="AH164" i="1"/>
  <c r="AH166" i="1"/>
  <c r="AH168" i="1"/>
  <c r="AH174" i="1"/>
  <c r="AH175" i="1"/>
  <c r="AH182" i="1"/>
  <c r="AH183" i="1"/>
  <c r="AH184" i="1"/>
  <c r="AH185" i="1"/>
  <c r="AH187" i="1"/>
  <c r="I130" i="1" l="1"/>
  <c r="I128" i="1"/>
  <c r="I117" i="1"/>
  <c r="I10" i="1" l="1"/>
  <c r="I49" i="1"/>
  <c r="I42" i="1"/>
  <c r="AH10" i="1"/>
</calcChain>
</file>

<file path=xl/comments1.xml><?xml version="1.0" encoding="utf-8"?>
<comments xmlns="http://schemas.openxmlformats.org/spreadsheetml/2006/main">
  <authors>
    <author>tc={12ADD56A-200A-46B3-B01B-EB1A52AEC18A}</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2.xml><?xml version="1.0" encoding="utf-8"?>
<comments xmlns="http://schemas.openxmlformats.org/spreadsheetml/2006/main">
  <authors>
    <author>tc={12ADD56A-200A-46B3-B01B-EB1A52AEC18A}</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3.xml><?xml version="1.0" encoding="utf-8"?>
<comments xmlns="http://schemas.openxmlformats.org/spreadsheetml/2006/main">
  <authors>
    <author>tc={6EDF344A-DD17-4223-B23E-432D39BDD7C6}</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4.xml><?xml version="1.0" encoding="utf-8"?>
<comments xmlns="http://schemas.openxmlformats.org/spreadsheetml/2006/main">
  <authors>
    <author>tc={D4D6284F-DA48-42DB-8298-066A90A3ADF0}</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5.xml><?xml version="1.0" encoding="utf-8"?>
<comments xmlns="http://schemas.openxmlformats.org/spreadsheetml/2006/main">
  <authors>
    <author>tc={1FCA19B3-549A-4EB4-92E6-2B2E2B491DCE}</author>
  </authors>
  <commentList>
    <comment ref="I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sharedStrings.xml><?xml version="1.0" encoding="utf-8"?>
<sst xmlns="http://schemas.openxmlformats.org/spreadsheetml/2006/main" count="16452" uniqueCount="841">
  <si>
    <t>PLANEACIÓN ESTRATÉGICA</t>
  </si>
  <si>
    <t>Código: IDPAC-PE-FT-14
Versión: 06
Página 1 de 1
01/12/2022</t>
  </si>
  <si>
    <t>FORMULACIÓN PLANES DE ACCIÓN</t>
  </si>
  <si>
    <t xml:space="preserve">Fecha de Formulación: </t>
  </si>
  <si>
    <t xml:space="preserve">Fecha de aprobación </t>
  </si>
  <si>
    <t>Nombre del Plan</t>
  </si>
  <si>
    <t>Plan de Acción Institucional 2023</t>
  </si>
  <si>
    <t>Versión</t>
  </si>
  <si>
    <t>Propósito</t>
  </si>
  <si>
    <t>Programa</t>
  </si>
  <si>
    <t>Meta PDD</t>
  </si>
  <si>
    <t>Meta Segplan
(Indicador)</t>
  </si>
  <si>
    <t>Presupuesto meta PI</t>
  </si>
  <si>
    <r>
      <t xml:space="preserve">Categoría - Producto
</t>
    </r>
    <r>
      <rPr>
        <sz val="12"/>
        <color theme="0"/>
        <rFont val="Arial"/>
        <family val="2"/>
      </rPr>
      <t>(Conjunto de características y atributos tangibles que le apuntan al cumplimiento del plan - Actividad principal)</t>
    </r>
  </si>
  <si>
    <t>Actividades - Tarea
(Sumatoria de acciones que permiten cumplir la categoría - producto)</t>
  </si>
  <si>
    <t>Peso de la tarea en porcentaje</t>
  </si>
  <si>
    <r>
      <t xml:space="preserve">Peso de la categoría - producto </t>
    </r>
    <r>
      <rPr>
        <sz val="12"/>
        <color theme="0"/>
        <rFont val="Arial"/>
        <family val="2"/>
      </rPr>
      <t>(Corresponde a la Sumatoria de los pesos de las tareas)</t>
    </r>
  </si>
  <si>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</si>
  <si>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</si>
  <si>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</si>
  <si>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</si>
  <si>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</si>
  <si>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</si>
  <si>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</si>
  <si>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</si>
  <si>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</si>
  <si>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</si>
  <si>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</si>
  <si>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</si>
  <si>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</si>
  <si>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</si>
  <si>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</si>
  <si>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</si>
  <si>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</si>
  <si>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</si>
  <si>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</si>
  <si>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</si>
  <si>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</si>
  <si>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</si>
  <si>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</si>
  <si>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</si>
  <si>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</si>
  <si>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r>
      <rPr>
        <b/>
        <sz val="12"/>
        <rFont val="Arial"/>
        <family val="2"/>
      </rPr>
      <t>PI 7712</t>
    </r>
    <r>
      <rPr>
        <sz val="12"/>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</si>
  <si>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</si>
  <si>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</si>
  <si>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Secretaría General</t>
  </si>
  <si>
    <t>María Angélica Castro Corredor</t>
  </si>
  <si>
    <t>Pablo César Pacheco Rodríguez</t>
  </si>
  <si>
    <t>Ejecutar las actividades que se programen en el plan de acción de fortalecimiento administrativo y operativo.</t>
  </si>
  <si>
    <t>Registro de avance de las actividades programadas</t>
  </si>
  <si>
    <t>Realizar seguimiento trimestral a la ejecución del plan de acción de fortalecimiento administrativo y operativo</t>
  </si>
  <si>
    <t xml:space="preserve">Informe trimestral de seguimiento a la ejecución del plan </t>
  </si>
  <si>
    <t xml:space="preserve">Realizar una evaluación semestral al cumplimiento de la ejecución del plan de acción de fortalecimiento administrativo y operativo </t>
  </si>
  <si>
    <t xml:space="preserve">Informe de evaluación de los productos planificados </t>
  </si>
  <si>
    <r>
      <rPr>
        <b/>
        <sz val="12"/>
        <rFont val="Arial"/>
        <family val="2"/>
      </rPr>
      <t xml:space="preserve">PI 7712 </t>
    </r>
    <r>
      <rPr>
        <sz val="12"/>
        <rFont val="Arial"/>
        <family val="2"/>
      </rPr>
      <t>Estrategia de MIPG implementada en el IDPAC</t>
    </r>
  </si>
  <si>
    <t>Oficina Asesora de Planeación</t>
  </si>
  <si>
    <t>Silvia Milena Patiño León </t>
  </si>
  <si>
    <t>Ana Silvia Olano Aponte</t>
  </si>
  <si>
    <t>Elaborar, consolidar y cargar el Plan de Adecuación y Sostenibilidad - Cierre de brechas a partir de los autodiagnóstico vigencia 2023</t>
  </si>
  <si>
    <t>Implementar el Plan de Adecuación y Sostenibilidad - Cierre de brechas vigencia 2023.</t>
  </si>
  <si>
    <t>Reportes de seguimiento al plan de MIPG y evidencias de ejecución de las actividades propuestas registradas  en el aplicativo SIG PARTICIPO</t>
  </si>
  <si>
    <r>
      <rPr>
        <b/>
        <sz val="12"/>
        <rFont val="Arial"/>
        <family val="2"/>
      </rPr>
      <t xml:space="preserve">PI 7714 </t>
    </r>
    <r>
      <rPr>
        <sz val="12"/>
        <rFont val="Arial"/>
        <family val="2"/>
      </rPr>
      <t>Estrategia de modernización y fortalecimiento de la capacidad tecnológica</t>
    </r>
  </si>
  <si>
    <t>Actualizar el plan estratégico de tecnologías de la información y las comunicaciones PETI y presentarlo al Comité Institucional de Gestión y desempeño para aprobación.</t>
  </si>
  <si>
    <t>Plan Estratégico de las Tecnologías - PETI</t>
  </si>
  <si>
    <t>Elaborar el módulo de  Inspección, Vigilancia y Control en la plataforma de la Participación</t>
  </si>
  <si>
    <t>Acta de entrega del Módulo 
en operación</t>
  </si>
  <si>
    <t>Entregar la Plataforma de la participación 2.0 unificada</t>
  </si>
  <si>
    <t xml:space="preserve">Realizar soporte Técnico y funcional al sistema de gestión documental Orfeo </t>
  </si>
  <si>
    <t>Reporte de la mesa de ayuda GLPI</t>
  </si>
  <si>
    <t>Secretaría General - Proceso de Gestión de bienes, servicios e infraestructura</t>
  </si>
  <si>
    <t>N/A</t>
  </si>
  <si>
    <t>Plan Institucional de Archivos PINAR - Proyecto de elaboración y/o actualización de instrumentos archivísticos</t>
  </si>
  <si>
    <t>Actualizar las tablas de retención documental TRD</t>
  </si>
  <si>
    <t>Secretaría General - Proceso de Gestión Documental</t>
  </si>
  <si>
    <t>Johana Hurtado Rubio</t>
  </si>
  <si>
    <t>Actualizar cuadro de clasificación documental - CCD</t>
  </si>
  <si>
    <t>Cuadro de Clasificación Documental</t>
  </si>
  <si>
    <t>Plan Institucional de Archivos PINAR- Programa de acompañamiento técnico a las oficinas del IDPAC</t>
  </si>
  <si>
    <t>Realizar asistencia técnica en gestión documental a todas las dependencias según el cronograma.</t>
  </si>
  <si>
    <t>* Cronograma de asistencia técnica
* Actas de reunión
* Listados de asistencia</t>
  </si>
  <si>
    <t>Plan Institucional de Archivos PINAR- Proyecto de elaboración e implementación del Sistema Integrado de Conservación -
SIC</t>
  </si>
  <si>
    <t>Realizar actividades de implementación del Sistema Integrado de Conservación - SIC</t>
  </si>
  <si>
    <t>* Informe de evaluación con relación al reporte de condiciones ambientales existente para archivo central
* Presentaciones, de las jornadas de capacitación y sensibilización 
* Listados de asistencia</t>
  </si>
  <si>
    <t>Plan Institucional de Archivos PINAR- Proyecto de organización de archivos de gestión para la implementación de la TRD</t>
  </si>
  <si>
    <t>Elaborar el cronograma de transferencias documentales primarias para la vigencia</t>
  </si>
  <si>
    <t>* Cronograma de transferencias.</t>
  </si>
  <si>
    <t>Plan Institucional de Archivos PINAR - Proyecto de organización de archivos de gestión para la implementación de la TRD</t>
  </si>
  <si>
    <t>Realizar las transferencias documentales primarias según el cronograma establecido</t>
  </si>
  <si>
    <t>* Actas de transferencias</t>
  </si>
  <si>
    <t xml:space="preserve">Intervenir 200 cajas del archivo central aplicando la TRD vigente. </t>
  </si>
  <si>
    <t>* Formato Único de Inventario Documental - FUID</t>
  </si>
  <si>
    <t xml:space="preserve">Plan Estratégico de Talento Humano -Plan Institucional de Capacitación - PIC </t>
  </si>
  <si>
    <t>Elaborar el cronograma del Plan Institucional de Capacitación.</t>
  </si>
  <si>
    <t>Cronograma donde se definan fechas y actividades a realizar del Plan Institucional de Capacitación.</t>
  </si>
  <si>
    <t>Secretaría General - Proceso de Gestión de Talento Humano</t>
  </si>
  <si>
    <t>Luz Angela Buitrago</t>
  </si>
  <si>
    <t>Realizar seguimiento trimestral al cumplimiento de la ejecución del cronograma del plan institucional de capacitación y Comité Institucional de Gestión y Desempeño.</t>
  </si>
  <si>
    <t>Informe de seguimiento al cumplimiento del PIC</t>
  </si>
  <si>
    <t xml:space="preserve">Plan Estratégico de Talento Humano -Plan de Integridad </t>
  </si>
  <si>
    <t xml:space="preserve">Desarrollar una actividad para promover la inclusión, diversidad y equidad de género. </t>
  </si>
  <si>
    <t>Informe de ejecución de la actividad realizada.</t>
  </si>
  <si>
    <t>Presentar al Comité Institucional de Gestión y Desempeño mensualmente el avance a la implementación de la estrategia de conflicto de interés de la entidad</t>
  </si>
  <si>
    <t>Presentación de la sesión del Comité Institucional de Gestión y Desempeño</t>
  </si>
  <si>
    <t xml:space="preserve">Plan Estratégico de Talento Humano - Plan de Bienestar e Incentivos </t>
  </si>
  <si>
    <t>Realizar una actividad  deportiva y recreativa para el desarrollo integral de los servidores públicos.</t>
  </si>
  <si>
    <t xml:space="preserve">Gestionar el paquete de estímulos pecuniarios y no pecuniarios de los y las trabajadoras de la Entidad.  </t>
  </si>
  <si>
    <t xml:space="preserve">Plan Estratégico de Talento Humano - Estrategia de gestión del ciclo de vida del servidor público - Plan anual de vacantes </t>
  </si>
  <si>
    <t>Gestionar el plan anual de vacantes conforme a las necesidades que surjan en la entidad y presentarlo al Comité Institucional de Gestión y Desempeño - CIGD.</t>
  </si>
  <si>
    <t>Presentaciones</t>
  </si>
  <si>
    <t>Plan Estratégico de Talento Humano - Estrategia de gestión del ciclo de vida del servidor público - Plan de previsión</t>
  </si>
  <si>
    <t>Gestionar el plan de previsión conforme a las modificaciones del personal próximo a pensionarse que surjan en la entidad y presentarlo al Comité Institucional de Gestión y Desempeño - CIGD.</t>
  </si>
  <si>
    <t>Actividad Estratégica de Secretaría General - Talento Humano</t>
  </si>
  <si>
    <t>Realizar el seguimiento al programa de Teletrabajo en la Entidad.</t>
  </si>
  <si>
    <t>Informe de seguimiento trimestral al programa de teletrabajo.</t>
  </si>
  <si>
    <t>Plan Estratégico de Talento Humano - Estrategia de gestión del ciclo de vida del servidor público</t>
  </si>
  <si>
    <t>Acompañar el proceso de negociación con las organizaciones sindicales de la Entidad. </t>
  </si>
  <si>
    <t>Informe de las acciones de acompañamiento en el proceso de negociación sindical.</t>
  </si>
  <si>
    <t>Realizar actividades de apoyo emocional a las personas que se desvinculan por pensión, o por finalización del nombramiento en provisionalidad.</t>
  </si>
  <si>
    <t>Informe semestral de ejecución de las actividades desarrolladas.</t>
  </si>
  <si>
    <t>Realizar dos (2) seguimientos a la implementación del sistema de evaluación del desempeño, los acuerdos de gestión y la evaluación de periodo de prueba a los servidores vinculados en carrera administrativa</t>
  </si>
  <si>
    <t xml:space="preserve">Informes de resultados a la implementación </t>
  </si>
  <si>
    <t>Plan Estratégico de Talento Humano - Plan de Seguridad y Salud en el Trabajo</t>
  </si>
  <si>
    <t>Elaborar el cronograma del plan anual de seguridad y salud en el trabajo vigencia 2023</t>
  </si>
  <si>
    <t>Plan anual de SST</t>
  </si>
  <si>
    <t>Ejecutar el plan de seguridad y salud en el trabajo y presentar el seguimiento al Comité Institucional de Gestión y Desempeño - CIGD.</t>
  </si>
  <si>
    <t>Actividad Estratégica de Secretaría General - Tecnologías de la Información</t>
  </si>
  <si>
    <t>Entregar y poner en Funcionamiento el portal WEB con el nuevo diseño entregado por la Oficina Asesora de comunicaciones</t>
  </si>
  <si>
    <t> </t>
  </si>
  <si>
    <t>Acta de entrega
Portal web en producción</t>
  </si>
  <si>
    <t>Plan estratégico de tecnologías de la información y las comunicaciones PETI</t>
  </si>
  <si>
    <t>Adquirir y renovar servicios TIC</t>
  </si>
  <si>
    <t>Minutas Contractuales y soportes de entrega de productos adquiridos</t>
  </si>
  <si>
    <t>Actualizar y publicar la matriz de activos de la información del IDPAC.</t>
  </si>
  <si>
    <t xml:space="preserve">Matriz de activos de la información Publicada en el link de transparencia </t>
  </si>
  <si>
    <t>Elaborar un diagnóstico del estado actual de la infraestructura TIC</t>
  </si>
  <si>
    <t>Diagnostico de Infraestructura TI</t>
  </si>
  <si>
    <t>Formular el plan para la renovación de la infraestructura TIC</t>
  </si>
  <si>
    <t>Plan renovación de la infraestructura TIC</t>
  </si>
  <si>
    <t>Realizar  un proceso de sensibilización semestral  sobre el uso y cuidado de la herramientas tecnológicas de la entidad</t>
  </si>
  <si>
    <t>Presentaciones 
Listado de asistencia 
Piezas comunicacionales</t>
  </si>
  <si>
    <t>Plan de Seguridad y Privacidad de la Información</t>
  </si>
  <si>
    <t>Actualizar las  políticas de Seguridad de la Información acorde con los lineamientos del MSPI</t>
  </si>
  <si>
    <t>Política de seguridad formalizadas en el Sistema Integrado de Gestión</t>
  </si>
  <si>
    <t>Implementar soluciones de detección de intrusos que protejan la infraestructura de servicios institucionales presentando informes al Comité Institucional de Gestión y Desempeño - CIGD</t>
  </si>
  <si>
    <t>Informe de detección de intrusos</t>
  </si>
  <si>
    <t>Plan de tratamiento riesgos de Seguridad y Privacidad de la Información</t>
  </si>
  <si>
    <t>Identificar los riesgos de seguridad digital y diseñar los controles de seguridad necesarios para garantizar la seguridad digital y la protección de los datos personales.</t>
  </si>
  <si>
    <t>Riesgos de seguridad digital registrados en el SIG PARTICIPO</t>
  </si>
  <si>
    <t>Elaborar el Plan de Tratamiento de Riesgos de Seguridad y Privacidad de la Información</t>
  </si>
  <si>
    <t>Actividad Estratégica de Secretaria General - Recursos Físicos</t>
  </si>
  <si>
    <t>Adecuar y mejorar la infraestructura física del auditorio de la sede principal del IDPAC.</t>
  </si>
  <si>
    <t>Acta de recibo a satisfacción</t>
  </si>
  <si>
    <t>3 Inspirar confianza y legitimidad para vivir sin miedo y ser epicentro de cultura ciudadana, paz y reconciliación.</t>
  </si>
  <si>
    <t>43 Cultura ciudadana para la confianza, la convivencia y la participación desde la vida cotidiana</t>
  </si>
  <si>
    <t>PI 7796 Estrategia de comunicaciones implementada</t>
  </si>
  <si>
    <t>Implementar del Sistema Informativo DC: 4 productos DCTV; 7 programas radiales propios; difusión en las 7 redes sociales y publicación de notas web.</t>
  </si>
  <si>
    <t>Archivo digital de los programas realizados (Registro de emisiones DCTV, Publicaciones en página Web y Redes Sociales consolidado en la Matriz de Monitoreo de Medios; Cuadro de Control DC Radio Reporte Mensual).</t>
  </si>
  <si>
    <t>Oficina Asesora de Comunicaciones</t>
  </si>
  <si>
    <t>Lina Paola Bernal Loaiza</t>
  </si>
  <si>
    <t>Omaira Morales Arboleda</t>
  </si>
  <si>
    <t>Marcela Pérez Cárdenas</t>
  </si>
  <si>
    <t>Diseñar e implementar estrategias para fortalecer la comunicación organizacional promoviendo el uso de la intranet y correo masivo.</t>
  </si>
  <si>
    <t>Informe trimestral de la implementación de estrategias presentado al CIGD</t>
  </si>
  <si>
    <t>Implementar una estrategia interna sobre accesibilidad de documentos.</t>
  </si>
  <si>
    <t>Piezas comunicacionales</t>
  </si>
  <si>
    <t>Realizar la gestión comunicativa de los productos institucionales a través del diseño de piezas comunicacionales, acorde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</si>
  <si>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</si>
  <si>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</si>
  <si>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</si>
  <si>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2023</t>
  </si>
  <si>
    <t xml:space="preserve">Instrumento de medición de percepción de marca e
Informe de resultados </t>
  </si>
  <si>
    <t xml:space="preserve">Consolidar las relaciones institucionales a través de productos que sean trasmitidos por Dc Radio </t>
  </si>
  <si>
    <t>Parrila de Dc Radio</t>
  </si>
  <si>
    <t>Diseñar el portal web de la entidad www.participacionbogota.gov.co</t>
  </si>
  <si>
    <t>Maqueta del diseño de la página web</t>
  </si>
  <si>
    <t>Actividad estratégica - Oficina Asesora de Comunicaciones</t>
  </si>
  <si>
    <t>Realizar difusión de piezas comunicacionales/trasmisiones con el logo de Gobierno Abierto - GAB</t>
  </si>
  <si>
    <t xml:space="preserve"> Matriz de Monitoreo de Medios - Piezas GAB</t>
  </si>
  <si>
    <t xml:space="preserve">Visibilizar los logros alcanzados en cada una de las dependencias a través del diseño de publicaciones y emisiones radiales. </t>
  </si>
  <si>
    <t xml:space="preserve"> Matriz de Monitoreo de Medios Publicaciones con #IDPAClecumpleabogota y #entérate consolidado </t>
  </si>
  <si>
    <t>Ejercer la representación judicial y extrajudicial del IDPAC con el fin de asegurar la defensa técnica de la entidad</t>
  </si>
  <si>
    <t>Informe mensual consolidado sobre las actuaciones realizadas en los procesos a cargo de la entidad</t>
  </si>
  <si>
    <t>Elena Apraez Toro</t>
  </si>
  <si>
    <t>Justine Melissa Perea Gómez</t>
  </si>
  <si>
    <t>Paula Lorena Castañeda Vásquez</t>
  </si>
  <si>
    <t>Atender requerimientos relacionados con reconocimiento de personerías jurídicas, revisión estatutaria, impugnaciones, asesorías, entre otras</t>
  </si>
  <si>
    <t>Actos administrativos expedidos por el Director General</t>
  </si>
  <si>
    <t>Realizar el acompañamiento jurídico a las diferentes dependencias de la entidad</t>
  </si>
  <si>
    <t>Reporte de acompañamientos jurídicos realizados a las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</si>
  <si>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</si>
  <si>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Actos administrativos expedidos por el Director General relacionados con actuaciones administrativas sancionatorias</t>
  </si>
  <si>
    <t>Adelantar la etapa de juzgamiento en primera instancia de los procesos disciplinarios contra los/as servidores/as y ex servidores/as del Instituto con el respectivo proceso de notificación y/o comunicación</t>
  </si>
  <si>
    <t xml:space="preserve">Actos administrativos expedidos por la jefatura de la Oficina Jurídica relacionados con la primera instancia de los procesos disciplinarios adelantados contra los/as servidores/as y ex servidores/as del Instituto </t>
  </si>
  <si>
    <t>Construir la agenda regulatoria de la entidad</t>
  </si>
  <si>
    <t>Realizar semestralmente la actualización del normograma de la entidad</t>
  </si>
  <si>
    <t>Matriz normograma institucional 
Publicación del Normograma Institucional en el Link de Transparencia</t>
  </si>
  <si>
    <t xml:space="preserve">Actividad estratégica oficina Control Disciplinario Interno </t>
  </si>
  <si>
    <t>Atender oportunamente las actuaciones disciplinarias de acuerdo a lo establecido en la normatividad vigente, asegurando el cumplimiento del debido proceso.</t>
  </si>
  <si>
    <t xml:space="preserve">Matriz que evidencia la oportunidad en la atención de las quejas y las actuaciones surtidas en los procesos disciplinarios, sin incluir los datos sensibles. </t>
  </si>
  <si>
    <t xml:space="preserve">Mary Luz Caicedo </t>
  </si>
  <si>
    <t xml:space="preserve">Diana Marcela Zarabanda </t>
  </si>
  <si>
    <t>Elaborar e implementar estrategias de comunicación con el fin de dar cumplimiento a la labor preventiva de la responsabilidad disciplinaria de acuerdo a lo  dispuesto en el Código General Disciplinario</t>
  </si>
  <si>
    <t>Estrategia comunicativa 
Piezas comunicacionales
Presentaciones 
Listados de asistencia</t>
  </si>
  <si>
    <t>51 Gobierno Abierto</t>
  </si>
  <si>
    <t>Actividad estratégica - Gerencia de Mujer y Género</t>
  </si>
  <si>
    <t>Acompañar y desarrollar por demanda acciones de fortalecimiento a las instancias de mujeres y personas del sector LGBTI, para la participación incidente.</t>
  </si>
  <si>
    <t>Actas de reunión, listados de asistencia, Evidencias fotográficas.</t>
  </si>
  <si>
    <t>Cecilia González González</t>
  </si>
  <si>
    <t>Hacer acompañamiento y publicación de piezas comunicativas en el marco de fechas emblemáticas de mujeres y sectores LGBTI a nivel local y distrital.</t>
  </si>
  <si>
    <t>Actas de reunión, listados de asistencia, Evidencias fotográficas, piezas comunicativas.</t>
  </si>
  <si>
    <t>Actas de reunión, Evidencia Fotográfica, listados de asistencia</t>
  </si>
  <si>
    <t>Elaborar términos de referencia para convocatoria y entrega de incentivos individual y grupal en diferentes categorías, en el marco del Festival por la Igualdad 2023.</t>
  </si>
  <si>
    <t>Términos de referencia, actas de reunión, Evidencias fotográficas.</t>
  </si>
  <si>
    <t>Desarrollar actividades en el marco de Ambientes Laborales Inclusivos, atendiendo los lineamientos de la Directiva 005 de 2021, para la construcción de espacios libres de discriminación para los sectores LGBTI.</t>
  </si>
  <si>
    <t>Actas de reunión, Evidencias fotográficas, Listados de asistencia.</t>
  </si>
  <si>
    <t>Realizar acciones para generar conciencia de Masculinidades Alternativas y no violentas en el marco del pacto para la eliminación de todas las formas de violencia contra las mujeres.</t>
  </si>
  <si>
    <t>Actas de reunión, Piezas comunicativas, evidencias fotográficas.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</si>
  <si>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</si>
  <si>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</si>
  <si>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t>Concertar acciones y elaborar el plan de fortalecimiento con las Mesas Locales étnicas que asegure la participación incidente de los pueblos étnicos</t>
  </si>
  <si>
    <t>Plan de Fortalecimiento de la instancia
Actas de concertación Mesas Locales Étnicas</t>
  </si>
  <si>
    <t>Gerencia de Etnias</t>
  </si>
  <si>
    <t>Marcela Tinoco Depablos</t>
  </si>
  <si>
    <t>David Jair Angulo Cabezas</t>
  </si>
  <si>
    <t>Prestar asistencia técnica a las instancias étnicas,  indígenas (9), Negras, Afrocolombianas, Raizales y palenqueras (9), Gitanas (1), en temáticos como formalización de instancias indígenas, presupuestos participativos, construcción de reglamentos internos de acuerdo a las solicitudes.</t>
  </si>
  <si>
    <t xml:space="preserve">Actas de Reunión 
Listados de Asistencia </t>
  </si>
  <si>
    <t xml:space="preserve">Desarrollar la fase de formación a las diferentes instancias étnicas  indígenas (9), Negras, Afrocolombianas, Raizales y palenqueras (9), Gitanas (1) </t>
  </si>
  <si>
    <t>Certificados de Formación</t>
  </si>
  <si>
    <t xml:space="preserve">Socializar la caja de herramientas a las diferentes instancias étnicas  indígenas (9), Negras, Afrocolombianas, Raizales y palenqueras (9), Gitanas (1) </t>
  </si>
  <si>
    <t xml:space="preserve">Evaluar el fortalecimiento de las instancias étnicas indígenas (9), Negras, Afrocolombianas, Raizales y palenqueras (9), Gitanas (1)  a través de la aplicación del formulario de caracterización </t>
  </si>
  <si>
    <t>Resultado del IFIS</t>
  </si>
  <si>
    <t>Implementar estrategia para desarrollar la campaña contra el racismo y la discriminación racial en espacios públicos y privados de las localidades.</t>
  </si>
  <si>
    <t>Documento de estrategia 
Registros fotográficos, listados de asistencia, actas de reunión</t>
  </si>
  <si>
    <t>Actividad estratégica - Gerencia de Etnias</t>
  </si>
  <si>
    <t>Entregar la caja de herramientas a las instancias étnicas</t>
  </si>
  <si>
    <t>Acta de entrega
registros fotográficos</t>
  </si>
  <si>
    <r>
      <rPr>
        <b/>
        <sz val="12"/>
        <rFont val="Arial"/>
        <family val="2"/>
      </rPr>
      <t xml:space="preserve">PI 7796 </t>
    </r>
    <r>
      <rPr>
        <sz val="12"/>
        <rFont val="Arial"/>
        <family val="2"/>
      </rPr>
      <t>Gestión Iniciativas ciudadanas juveniles implementadas.</t>
    </r>
  </si>
  <si>
    <t>Formular los términos de referencia para la convocatoria de iniciativas ciudadanas juveniles</t>
  </si>
  <si>
    <t>Documento de términos de referencia</t>
  </si>
  <si>
    <t>Gerencia de Juventud</t>
  </si>
  <si>
    <t>María Johanna Ñañez Padilla</t>
  </si>
  <si>
    <t>David Leonardo Angulo Ramos</t>
  </si>
  <si>
    <t>Realizar los trámites y gestiones pertinentes para adelantar la etapa contractual</t>
  </si>
  <si>
    <t>Documentos precontractuales y contractuales</t>
  </si>
  <si>
    <t>Realizar las actividades pertinentes para adelantar la convocatoria de iniciativas ciudadanas juveniles</t>
  </si>
  <si>
    <t>Cronograma de convocatoria y  anexos</t>
  </si>
  <si>
    <t>Evaluar y seleccionar las organizaciones ganadoras en el marco de la convocatoria de iniciativas ciudadanas juveniles</t>
  </si>
  <si>
    <t>Documento de resultados de la valoración de las organizaciones ganadoras</t>
  </si>
  <si>
    <t>Realizar la entrega de los incentivos a las organizaciones ganadoras en el marco de la convocatoria de iniciativas ciudadanas juveniles.</t>
  </si>
  <si>
    <t xml:space="preserve"> Acta de entrega o de recibido del incentivo. 
 Informe consolidado de la entrega de los incentivos</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</si>
  <si>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</si>
  <si>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</si>
  <si>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</si>
  <si>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</si>
  <si>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2"/>
        <rFont val="Arial"/>
        <family val="2"/>
      </rPr>
      <t xml:space="preserve">PI 7796 </t>
    </r>
    <r>
      <rPr>
        <sz val="12"/>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</si>
  <si>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</si>
  <si>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</si>
  <si>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</si>
  <si>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Fortalecimiento</t>
  </si>
  <si>
    <t>Prestar asistencia técnica a los Consejos Locales de Juventud</t>
  </si>
  <si>
    <t>Acciones en el Plan de Asistencia (Actas, asistencia, documentos de apoyo)</t>
  </si>
  <si>
    <t>Desarrollar la fase de formación en el marco del modelo de fortalecimiento a los Consejos Locales de Juventud</t>
  </si>
  <si>
    <t>Soportes de Actividades de Formación (Propuesta Metodológica de Formación, asistencia y evidencia gráfica)</t>
  </si>
  <si>
    <t>Evaluar el fortalecimiento de los Consejos Locales de Juventud  a través de la aplicación del formulario de caracterización</t>
  </si>
  <si>
    <t>Ficha de Caracterización (Aplicación 2. de Índice de fortalecimiento)</t>
  </si>
  <si>
    <t xml:space="preserve">Actividad estratégica - Gerencia de Juventud </t>
  </si>
  <si>
    <t>Apoyar técnica y logísticamente actividades territoriales de barrismo social en las diferentes localidades.</t>
  </si>
  <si>
    <t>Informe de apoyo técnico y logístico, actas de reunión, listado de asistencia y registro fotográfico.</t>
  </si>
  <si>
    <t>Gestionar acciones para la construcción e implementación de agendas de juventud en los escenarios de diálogo mixto del Sistema Distrital de Juventud</t>
  </si>
  <si>
    <t>Informe ejecutivo de actividades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</si>
  <si>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</si>
  <si>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</si>
  <si>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</si>
  <si>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</si>
  <si>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</si>
  <si>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</si>
  <si>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</si>
  <si>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 con anexos de actas, listado de asistencia y/o registro fotográfico. 
Informe final.</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</si>
  <si>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</si>
  <si>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</si>
  <si>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</si>
  <si>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 y/o registro fotográfico.
Informe final.</t>
  </si>
  <si>
    <t>Producir y desarrollar el programa de juventud en DC Radio.</t>
  </si>
  <si>
    <t>Parrilla de contenidos programa radial de juventud</t>
  </si>
  <si>
    <r>
      <rPr>
        <b/>
        <sz val="12"/>
        <rFont val="Arial"/>
        <family val="2"/>
      </rPr>
      <t xml:space="preserve">PI 7796 </t>
    </r>
    <r>
      <rPr>
        <sz val="12"/>
        <rFont val="Arial"/>
        <family val="2"/>
      </rPr>
      <t>Eventos de socialización y visibilización de intercambios de experiencias de mediación de conflictos realizados</t>
    </r>
  </si>
  <si>
    <t>Realizar un pactatorio</t>
  </si>
  <si>
    <t>Diseño metodología evento Pactatorio
Evento Pactatorio
Sistematización evento Pactatorio</t>
  </si>
  <si>
    <t>Subdirección de Promoción de la Participación</t>
  </si>
  <si>
    <r>
      <rPr>
        <b/>
        <sz val="12"/>
        <rFont val="Arial"/>
        <family val="2"/>
      </rPr>
      <t>PI 7796</t>
    </r>
    <r>
      <rPr>
        <sz val="12"/>
        <rFont val="Arial"/>
        <family val="2"/>
      </rPr>
      <t xml:space="preserve"> Procesos de mediación de conflictos</t>
    </r>
  </si>
  <si>
    <t>Adelantar 17 procesos de mediación de conflictos y construcción de pactos con participación ciudadana.</t>
  </si>
  <si>
    <t>57 Gestión pública local</t>
  </si>
  <si>
    <r>
      <rPr>
        <b/>
        <sz val="12"/>
        <rFont val="Arial"/>
        <family val="2"/>
      </rPr>
      <t xml:space="preserve">PI 7723 </t>
    </r>
    <r>
      <rPr>
        <sz val="12"/>
        <rFont val="Arial"/>
        <family val="2"/>
      </rPr>
      <t>Estrategia de asesoría de planeación y presupuestos participativos implementada</t>
    </r>
  </si>
  <si>
    <t>Actualizar el documento metodológico de la estrategia de asesoría y acompañamiento a Alcaldías Locales y Entidades del Distrito en los procesos de planeación y presupuestos participativos</t>
  </si>
  <si>
    <t>Documento metodológico de la estrategia</t>
  </si>
  <si>
    <t>Informes de resultados de la implementación</t>
  </si>
  <si>
    <t>Realizar cuatro asesorías técnicas con Entidades del Distrito en la CIP en temas de planeación participativa y/o presupuestos participativos</t>
  </si>
  <si>
    <t>Cuatro actas de  la CIP</t>
  </si>
  <si>
    <t>Evaluar los logros obtenidos con la implementación de la estrategia de asesoría a las alcaldías locales y entidades distritales en materia planeación y presupuestos participativos.</t>
  </si>
  <si>
    <t>Informe de evaluación de acciones de asesoría en presupuestos participativos</t>
  </si>
  <si>
    <r>
      <rPr>
        <b/>
        <sz val="12"/>
        <rFont val="Arial"/>
        <family val="2"/>
      </rPr>
      <t xml:space="preserve">Actividad estratégica - Subdirección de Promoción de la Participación -  </t>
    </r>
    <r>
      <rPr>
        <sz val="12"/>
        <rFont val="Arial"/>
        <family val="2"/>
      </rPr>
      <t>Estrategia de asesoría de planeación y presupuestos participativos implementada</t>
    </r>
  </si>
  <si>
    <t xml:space="preserve">Asistir a las reuniones en el marco de la Coordinación General de Presupuestos Participativos </t>
  </si>
  <si>
    <r>
      <rPr>
        <b/>
        <sz val="12"/>
        <rFont val="Arial"/>
        <family val="2"/>
      </rPr>
      <t xml:space="preserve">PI 7796 </t>
    </r>
    <r>
      <rPr>
        <sz val="12"/>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</si>
  <si>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</si>
  <si>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Planes de trabajo formulados con los nuevos sujetos de la participación.</t>
  </si>
  <si>
    <t>Desarrollar acciones de promoción de la participación con niñas y niños en las localidades priorizadas por la Casa de Experiencias de la Participación.</t>
  </si>
  <si>
    <t>Memoria del intercambio de experiencias entre niños y niñas
Memoria de los semilleros de participación con niñas y niños
Informe del encuentro realizado
Actas de reunión y Listados de asistencia</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</si>
  <si>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</si>
  <si>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Acompañar los recorridos territoriales en el marco de la Estrategia Juntos cuidamos Bogotá</t>
  </si>
  <si>
    <t>Informe de actividades realizadas y/o
Actas de reunión
Registros fotográficos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</si>
  <si>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</si>
  <si>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con  los sectores del Distrito y las Alcaldías Locales</t>
  </si>
  <si>
    <r>
      <rPr>
        <b/>
        <sz val="12"/>
        <rFont val="Arial"/>
        <family val="2"/>
      </rPr>
      <t xml:space="preserve">Actividad estratégica - Subdirección de Promoción de la Participación -  </t>
    </r>
    <r>
      <rPr>
        <sz val="12"/>
        <rFont val="Arial"/>
        <family val="2"/>
      </rPr>
      <t>Implementar una (1) estrategia para promover expresiones y acciones diversas e innovadoras de participación ciudadana y social para aportar a sujetos y procesos activos en la sostenibilidad del nuevo contrato social.</t>
    </r>
  </si>
  <si>
    <t xml:space="preserve">Diseñar la estrategia de difusión del portafolio de servicios institucional con las demás subdirecciones y la Secretaria General - Servicio a la ciudadanía </t>
  </si>
  <si>
    <t>Estrategia de difusión - Portafolio de servicios</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</si>
  <si>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</si>
  <si>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</si>
  <si>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Planes de articulación Local formulados</t>
  </si>
  <si>
    <t xml:space="preserve">Implementar y hacer seguimiento a las acciones de responsabilidad de la SPP establecidas en los planes de acción territorial para cada localidad. </t>
  </si>
  <si>
    <t>Actas de reunión 
Listados de asistencias 
Material de apoyo</t>
  </si>
  <si>
    <t xml:space="preserve"> Informe final y evaluación de la estrategia de articulación territorial</t>
  </si>
  <si>
    <r>
      <rPr>
        <b/>
        <sz val="12"/>
        <rFont val="Arial"/>
        <family val="2"/>
      </rPr>
      <t xml:space="preserve">Actividad estratégica - Subdirección de Promoción de la Participación - </t>
    </r>
    <r>
      <rPr>
        <sz val="12"/>
        <rFont val="Arial"/>
        <family val="2"/>
      </rPr>
      <t xml:space="preserve"> Estrategia de articulación territorial implementada</t>
    </r>
  </si>
  <si>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</si>
  <si>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Actas de reunión 
Listado de asistencia</t>
  </si>
  <si>
    <t>Ejercer la secretaría técnica de la Comisión Intersectorial de Participación -CIP- y la articulación de los enfoques de participación de las entidades del Distrito y la ciudadanía en general</t>
  </si>
  <si>
    <t xml:space="preserve">Actas de reunión 
Informe de gestión </t>
  </si>
  <si>
    <t>Ejercer la secretaría técnica en las Comisiones Locales Intersectoriales de Participación -CLIP-</t>
  </si>
  <si>
    <t>Actas de Reunión</t>
  </si>
  <si>
    <t>Participar en las   Instancias de coordinación local (Consejo de Gobierno Local, UAT, CLOPS)</t>
  </si>
  <si>
    <t xml:space="preserve">Soportes y/o evidencias de asistencia a reunión </t>
  </si>
  <si>
    <t xml:space="preserve">Promover la participación en el proceso de diseño e implementación de las UPL a solicitud de la Secretaría Distrital de Planeación. </t>
  </si>
  <si>
    <t>Actas de reunión de asistencia a los procesos de UPL</t>
  </si>
  <si>
    <t>Realizar un (1) evento distrital de la CLIP</t>
  </si>
  <si>
    <t>Metodología e informe consolidado de la realización del evento con resultados</t>
  </si>
  <si>
    <t>Realizar en cada localidad ejercicios de socialización  y pedagogía de la política publica de participación incidente reformulada en cada localidad</t>
  </si>
  <si>
    <t>Evidencias de socialización 
Registros fotográficos
Listados de Asistencia</t>
  </si>
  <si>
    <t xml:space="preserve">Realizar seguimiento a los pactos de acuerdo a los implementados en cada localidad. </t>
  </si>
  <si>
    <t>Informe y matriz de seguimiento a pactos.</t>
  </si>
  <si>
    <r>
      <rPr>
        <b/>
        <sz val="12"/>
        <rFont val="Arial"/>
        <family val="2"/>
      </rPr>
      <t xml:space="preserve">Actividad estratégica - Subdirección de Promoción de la Participación - </t>
    </r>
    <r>
      <rPr>
        <sz val="12"/>
        <rFont val="Arial"/>
        <family val="2"/>
      </rPr>
      <t>Redes de solidaridad ciudadana por medios digitales a través de la Plataforma de Red del Cuidado Ciudadano fortalecidas</t>
    </r>
  </si>
  <si>
    <t>Realizar dos campañas de solidaridad ciudadana desde la Red del Cuidado Ciudadano</t>
  </si>
  <si>
    <t>Informe de campañas de solidaridad realizadas</t>
  </si>
  <si>
    <t>Realizar el seguimiento a los contenidos publicados en la plataforma Red del Cuidado Ciudadano.</t>
  </si>
  <si>
    <t>Informes seguimiento de ciudadanos inscritos plataformas Bogotá Abierta y Red del Cuidado Ciudadano.</t>
  </si>
  <si>
    <r>
      <rPr>
        <b/>
        <sz val="12"/>
        <rFont val="Arial"/>
        <family val="2"/>
      </rPr>
      <t xml:space="preserve">Actividad estratégica - Subdirección de Promoción de la Participación - </t>
    </r>
    <r>
      <rPr>
        <sz val="12"/>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</si>
  <si>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</si>
  <si>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 xml:space="preserve">Informe de lanzamiento de retos que promuevan la deliberación sobre temas de ciudad
Informe de evidencias de retos publicados en la plataforma Bogotá Abierta
</t>
  </si>
  <si>
    <r>
      <rPr>
        <b/>
        <sz val="12"/>
        <rFont val="Arial"/>
        <family val="2"/>
      </rPr>
      <t>Actividad estratégica - Subdirección de Promoción de la Participación -</t>
    </r>
    <r>
      <rPr>
        <sz val="12"/>
        <rFont val="Arial"/>
        <family val="2"/>
      </rPr>
      <t xml:space="preserve"> Estrategia de promoción de la participación con Nuevos Sujetos y Prácticas Innovadoras de la Participación liderada por el equipo de la Casa de Experiencias de la Participación implementada</t>
    </r>
  </si>
  <si>
    <t xml:space="preserve">Realizar la sistematización de experiencias y prácticas innovadoras de la participación y publicarlas en el repositorio de la Casa de Experiencias.  </t>
  </si>
  <si>
    <t>Producto editorial de la sistematización de experiencias y prácticas innovadoras de la participación y URL de las publicaciones en el repositorio Web de la CEP.</t>
  </si>
  <si>
    <r>
      <t xml:space="preserve">PI 7688 </t>
    </r>
    <r>
      <rPr>
        <sz val="12"/>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</si>
  <si>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</si>
  <si>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</si>
  <si>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Gerencia de Escuela de la Participación</t>
  </si>
  <si>
    <t>Astrid Lorena Castañeda Peña</t>
  </si>
  <si>
    <t>Desarrollar los cursos para formar ciudadanos en capacidades democráticas</t>
  </si>
  <si>
    <t>Documento excel desagregado por cada curso y modalidad de formación con la data requerida.</t>
  </si>
  <si>
    <t xml:space="preserve">Realizar evaluación semestral de la Escuela de Participación </t>
  </si>
  <si>
    <t>Informe de evaluación y seguimiento de los resultados de la Escuela de la Participación</t>
  </si>
  <si>
    <r>
      <rPr>
        <b/>
        <sz val="12"/>
        <rFont val="Arial"/>
        <family val="2"/>
      </rPr>
      <t xml:space="preserve">PI 7688 </t>
    </r>
    <r>
      <rPr>
        <sz val="12"/>
        <rFont val="Arial"/>
        <family val="2"/>
      </rPr>
      <t>Laboratorio de innovación social fortalecido</t>
    </r>
  </si>
  <si>
    <t>Realizar una jornada de actividades en donde se implemente la Caja de herramientas de Particilab</t>
  </si>
  <si>
    <t>Informe de actividades realizadas</t>
  </si>
  <si>
    <t>Andrés Camilo Castro Murcia</t>
  </si>
  <si>
    <t>Realizar un laboratorio de innovación (LABIC)</t>
  </si>
  <si>
    <t>Documentos preparatorios, Agenda y cronograma, 
Informe de resultados, Registro fotográfico y listados de asistencia</t>
  </si>
  <si>
    <t>Elaborar y  producir tres (3) papers sobre innovación ciudadana en participación</t>
  </si>
  <si>
    <t>Tres (3) Papers escritos sobre innovación ciudadana en participación</t>
  </si>
  <si>
    <t>Realizar una convocatoria para Organizaciones Sociales enfocadas en innovación Social en el marco de Chikaná</t>
  </si>
  <si>
    <t xml:space="preserve">Informe de resultados de la convocatoria
Informe final de seleccionados para Chikaná </t>
  </si>
  <si>
    <t>Diseñar y consolidar una metodología de fortalecimiento para los proyectos seleccionados en la convocatoria de LabLocal</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</si>
  <si>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</si>
  <si>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</si>
  <si>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actividades
Actas de reunión</t>
  </si>
  <si>
    <t>Informe final del Laboratorio de Innovación Ciudadana 2020-2023</t>
  </si>
  <si>
    <t>Informe sistematizado sobre las buenas prácticas y lecciones aprendidas.</t>
  </si>
  <si>
    <t>Informe sistematizado sobre las buenas prácticas y lecciones aprendidas</t>
  </si>
  <si>
    <t>Actividad estratégica - Gerencia de Escuela</t>
  </si>
  <si>
    <t xml:space="preserve">Desarrollar el tercer congreso Bogotá comunidad para el desaprendizaje de la Escuela de Participación </t>
  </si>
  <si>
    <t>Documentos preparatorios del congreso del desaprendizaje. 
Piezas comunicaciones
Informe final de ejecución del congreso, registro fotográfico y Listados de asistencias.</t>
  </si>
  <si>
    <t xml:space="preserve">Apoyar en la metodología del Seminario Internacional de Presupuestos Participativos de la Escuela de Participación </t>
  </si>
  <si>
    <t xml:space="preserve">Documentos metodológicos del seminario  internacional de presupuestos participativos. </t>
  </si>
  <si>
    <t>Aplicar el formulario de caracterización a instancias formales y no formales de Participación Ciudadana priorizadas</t>
  </si>
  <si>
    <t>Ficha de Caracterización Diligenciada</t>
  </si>
  <si>
    <t>Gerencia de Instancias y Mecanismos de Participación</t>
  </si>
  <si>
    <t>Carlos Andrés Orejuela Parra</t>
  </si>
  <si>
    <t>Elaborar el Plan de Fortalecimiento de las instancias formales y no formales de Participación Ciudadana caracterizadas</t>
  </si>
  <si>
    <t>Plan de Fortalecimiento elaborado</t>
  </si>
  <si>
    <t xml:space="preserve">Desarrollar la fase de formación en el marco del modelo de fortalecimiento a las instancias formales y no formales de Participación Ciudadana en temas transversales a la participación y empoderamiento Ciudadano </t>
  </si>
  <si>
    <t>Propuesta Metodológica de Formación, Listados de asistencia  y evidencia gráfica, registro fotográfico</t>
  </si>
  <si>
    <t xml:space="preserve">Prestar asistencia técnica a las instancias formales y no formales de Participación Ciudadana en temas transversales a la participación y empoderamiento Ciudadano </t>
  </si>
  <si>
    <t>Actas, Listados de Asistencia, Formatos, documentos de apoyo - IFI</t>
  </si>
  <si>
    <t xml:space="preserve">Evaluar el fortalecimiento de las instancias formales y no formales de Participación Ciudadana caracterizadas a través de los mecanismos diseñados por la Gerencia. </t>
  </si>
  <si>
    <t>Documento de evaluación de la implementación del plan de fortalecimiento</t>
  </si>
  <si>
    <t>Actividad estratégica - Gerencia de Instancias y Mecanismos de la Información</t>
  </si>
  <si>
    <t xml:space="preserve">Generar  un espacio de diálogo y encuentro intergeneracional entre Instancias de participación.   </t>
  </si>
  <si>
    <t>Actas de reunión, Registro fotográfico  y listados de asistencia</t>
  </si>
  <si>
    <t xml:space="preserve">Apoyar acciones tendientes al reconocimiento e integración entre instancias </t>
  </si>
  <si>
    <t xml:space="preserve">Presentar el mapa interactivo de Instancias de Participación en el Distrito </t>
  </si>
  <si>
    <t>Mapa interactivo de instancias</t>
  </si>
  <si>
    <t xml:space="preserve">Contribuir a la elección de Consejo Consultivo Distrital de participación   </t>
  </si>
  <si>
    <t>Actas de reunión y listados de asistencia, documento de decreto, acto administrativo firmado, soportes plataforma</t>
  </si>
  <si>
    <t>Actividades estratégicas - Gerencia de Proyectos</t>
  </si>
  <si>
    <t>Realizar actividad de reconocimiento a las 90 JAC ganadoras de la Convocatoria OSP 2.0 con la SDHT</t>
  </si>
  <si>
    <t>Informe de balance de la actividad - Acta de reunión y Listados de asistencia</t>
  </si>
  <si>
    <t>Gerencia de Proyectos</t>
  </si>
  <si>
    <t>Luis Fernando Rincón Castañeda</t>
  </si>
  <si>
    <r>
      <rPr>
        <b/>
        <sz val="11"/>
        <rFont val="Arial"/>
        <family val="2"/>
      </rPr>
      <t xml:space="preserve">PI 7796 </t>
    </r>
    <r>
      <rPr>
        <sz val="11"/>
        <rFont val="Arial"/>
        <family val="2"/>
      </rPr>
      <t>Gestión Obras para el cuidado y la participación ciudadana realizadas</t>
    </r>
  </si>
  <si>
    <t xml:space="preserve">Protocolo de entrega OSP a la comunidad
</t>
  </si>
  <si>
    <t>Informe de Supervisión Final OSP Convenio Solidario
Informe Ejecutivo Final OSP Misional</t>
  </si>
  <si>
    <t>Ejecutar y hacer seguimiento a la ejecución de las 90 OSP ganadoras en el marco de la Convocatoria de OSP 2.0 vigencia 2022.</t>
  </si>
  <si>
    <t>Informes finales de interventoría de cada OSP
Matriz de seguimiento y avance OSP 2022
Actas de reunión y listados de asistencia.</t>
  </si>
  <si>
    <t>Protocolos de entrega de OSP</t>
  </si>
  <si>
    <t xml:space="preserve">Ajustar documento "Metodología Obras Con Saldo Pedagógico" </t>
  </si>
  <si>
    <t>Documento "Metodología Obras Con Saldo Pedagógico" ajustado.</t>
  </si>
  <si>
    <t>Realizar el lanzamiento del Fondo Chikaná, difusión y radicación de propuestas de la convocatoria de OSP 2023.</t>
  </si>
  <si>
    <t>Acta del lanzamiento "Fondo Chikaná" y listado de asistencia.
Pantallazo micrositio web con información y requisitos de la convocatoria de OSP 2023 para la presentación de propuestas. 
Actas y listados de asistencia a reuniones de socialización de metodología y requisitos. 
Piezas publicitarias realizadas para la difusión.</t>
  </si>
  <si>
    <t>Realizar evento de Cierre del convenio con Hábitat SDHT - OSP 2.0 vigencia 2022.</t>
  </si>
  <si>
    <t>Revisar requisitos de factibilidad y subsanación documental, evaluar criterios de viabilidad y verificar los respaldos ciudadanos para seleccionar las JAC ganadoras en el marco de la convocatoria de OSP vigencia 2023</t>
  </si>
  <si>
    <t>Matriz de Seguimiento Fase de Factibilidad y subsanación documental.
Matriz de Resultados Fase de Viabilidad y respaldos ciudadanos.
Actas resultados por fases.</t>
  </si>
  <si>
    <t>Realizar actividad de reconocimiento a las JAC ganadoras del Fondo Chikaná 2023</t>
  </si>
  <si>
    <t>Desarrollar los trámites precontractuales  necesarios y firmar los convenios solidarios para la ejecución de las OSP ganadoras en el marco de la convocatoria 2023.</t>
  </si>
  <si>
    <t>Minutas de los Convenios Solidarios.</t>
  </si>
  <si>
    <t>Ejecutar y hacer seguimiento a la ejecución de las OSP ganadoras en el marco de la Convocatoria de OSP vigencia 2023.</t>
  </si>
  <si>
    <t>Informes finales de interventoría de cada OSP.
Matriz de seguimiento y avance OSP 2023.
Actas de reunión y listados de asistencia.</t>
  </si>
  <si>
    <t>Realizar las entregas protocolarias con la comunidad de las OSP ganadoras en el marco de la Convocatoria de OSP 2023.</t>
  </si>
  <si>
    <t>Protocolos de entrega de las OSP.</t>
  </si>
  <si>
    <t>Registrar los resultados finales de las Obras con Saldo Pedagógico en la página Web y las redes sociales del IDPAC.</t>
  </si>
  <si>
    <t>Informe Mensual registro y resumen obras con saldo pedagógico</t>
  </si>
  <si>
    <t>Realizar un evento de reconocimiento dirigido a las JAC que resultaron ganadoras de Obras con Saldo Pedagógico en el periodo 2020-2023.</t>
  </si>
  <si>
    <t xml:space="preserve">Aplicar el formulario de caracterización a 224 organizaciones comunales de primer y segundo grado </t>
  </si>
  <si>
    <t xml:space="preserve">Ficha de Caracterización </t>
  </si>
  <si>
    <t>Subdirección de Asuntos Comunales</t>
  </si>
  <si>
    <t>Eduar David Martínez Segura</t>
  </si>
  <si>
    <t xml:space="preserve">Elaborar el Plan de Fortalecimiento a 224  organizaciones comunales de primer y segundo grado  </t>
  </si>
  <si>
    <t>Plan de Acción Elaborado</t>
  </si>
  <si>
    <t xml:space="preserve">Desarrollar la fase de formación (Presupuesto participativo, UPL, Ley Comunal, Justicia Comunal, PPI, desaprendizaje del machismo, RUC,  entre otras) en el marco del modelo de fortalecimiento a 224 organizaciones comunales de primer y segundo grado  </t>
  </si>
  <si>
    <t xml:space="preserve">Documento de registro de la actividad formativa donde se deberá consignar: Nombre de la actividad, objetivo, población objetivo, metodología de la actividad y resultados obtenidos. Hoja de asistencia, y si lo hubiere, registro fotográfico.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</si>
  <si>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</si>
  <si>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</si>
  <si>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</si>
  <si>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</si>
  <si>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</si>
  <si>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t>Ficha de Caracterización (Aplicación de Índice de fortalecimiento)</t>
  </si>
  <si>
    <t>Aplicar el formulario de caracterización a organizaciones de propiedad horizontal</t>
  </si>
  <si>
    <t>Desarrollar la fase de formación en el marco del modelo de fortalecimiento a organizaciones de propiedad horizontal</t>
  </si>
  <si>
    <t>Prestar asistencia técnica a organizaciones de propiedad horizontal</t>
  </si>
  <si>
    <t xml:space="preserve"> Documento de registro de la actividad de asistencia técnica donde se deberá consignar: Nombre de la actividad, objetivo, población objetivo, metodología y resultados obtenidos. Hoja de asistencia, y si hubiere, registro fotográfico.  Asesorías (contables, financieras, administrativas, jurídicas), respuestas a los requerimientos y solicitudes presentadas por las organizaciones de propiedad horizontal.</t>
  </si>
  <si>
    <t>Entregar incentivos a 24 organizaciones de propiedad horizontal</t>
  </si>
  <si>
    <t>Actividad estratégica - Subdirección de Asuntos Comunales</t>
  </si>
  <si>
    <t>Adecuar en un 100% la plataforma tecnológica de la participación de JAC.</t>
  </si>
  <si>
    <t>Manuales de funcionalidades del  uso de la plataforma tecnológica de AC - PH
Informe de la migración a la plataforma 2.0</t>
  </si>
  <si>
    <t>Desarrollar acciones de socialización  y apropiación de la Política Pública Comunal de Bogotá</t>
  </si>
  <si>
    <t xml:space="preserve">1. Documento de Estrategia de divulgación de la Política con cronograma de actividades
2. 20 actividades de socialización  en el marco de la apropiación de la Política  Pública de Acción Comunal </t>
  </si>
  <si>
    <t>Realizar las acciones preliminares sancionatorias a que haya lugar</t>
  </si>
  <si>
    <t xml:space="preserve">Soportes de las actuaciones </t>
  </si>
  <si>
    <t>Realizar acompañamiento y reconocimiento en el Día de la Acción Comunal</t>
  </si>
  <si>
    <t>Listado de asistencia y registro fotográfico</t>
  </si>
  <si>
    <t>Realizar acompañamiento y reconocimiento en el Día de la Propiedad Horizontal</t>
  </si>
  <si>
    <t>Realizar acompañamiento en las jornadas de elecciones de organizaciones de primer y segundo grado que fueron sancionadas por no cumplir con el calendario electoral dispuesto por el Ministerio del Interior</t>
  </si>
  <si>
    <t xml:space="preserve">Reporte de incidencias de jornada electoral </t>
  </si>
  <si>
    <t>Informe que contenga el link y las métricas de cada programa</t>
  </si>
  <si>
    <t xml:space="preserve">Desarrollar el inventario natural y digitalización de los expedientes. </t>
  </si>
  <si>
    <t>Formato Único de Inventario Documental - FUID</t>
  </si>
  <si>
    <t xml:space="preserve">Aplicar el formulario de caracterización a medios comunitarios y alternativos </t>
  </si>
  <si>
    <t xml:space="preserve">Formulario diligenciado y cargado en la hoja de vida de la organización o  constancia de caracterización de la plataforma de la participación cargada en la hoja de vida de la organización. </t>
  </si>
  <si>
    <t>Subdirección de Fortalecimiento de la Organización Social</t>
  </si>
  <si>
    <t xml:space="preserve">Jhon Jairo Ruiz Bulla </t>
  </si>
  <si>
    <t>Zabrina Delgado Plata</t>
  </si>
  <si>
    <t xml:space="preserve">Elaborar el Plan de Fortalecimiento a organizaciones de medios comunitarios y alternativos </t>
  </si>
  <si>
    <t xml:space="preserve">Plan de fortalecimiento elaborado de manera concertada con el medio comunitario, cargado en el share point e incluido en la hoja de vida. </t>
  </si>
  <si>
    <t xml:space="preserve">Hacer seguimiento a la  fase de formación en el marco del modelo de fortalecimiento a  medios comunitarios y alternativos </t>
  </si>
  <si>
    <t>Informe de la actividad formativa donde se deberá consignar: Inscrito y Aprobado del curso, o certificado de la escuela.</t>
  </si>
  <si>
    <t xml:space="preserve">Prestar asistencia técnica a  medios comunitarios y alternativos </t>
  </si>
  <si>
    <t>Informe de la actividad de asistencia técnica donde se deberá consignar: Nombre de la actividad, objetivo, población objetivo, metodología y resultados obtenidos, incluyendo a cual categoría del índice responde. Hoja de asistencia, y  registro fotográfico</t>
  </si>
  <si>
    <t xml:space="preserve">Entregar incentivos a medios comunitarios y alternativos </t>
  </si>
  <si>
    <t>Acta de entrega de incentivo para el fortalecimiento.</t>
  </si>
  <si>
    <t xml:space="preserve">Evaluar el fortalecimiento de  medios comunitarios y alternativos  a través de la aplicación por segunda vez </t>
  </si>
  <si>
    <t>Formulario diligenciado del índice de fortalecimiento cargado en el sistema o evidencia de la encuesta de satisfacción de la SFOS</t>
  </si>
  <si>
    <t xml:space="preserve">Aplicar el formulario de caracterización a  organizaciones sociales </t>
  </si>
  <si>
    <t>Elaborar el Plan de Fortalecimiento a  organizaciones sociales</t>
  </si>
  <si>
    <t>Hacer seguimiento a la  fase de formación a  en el marco del modelo de fortalecimiento a organizaciones sociales fortalecidas</t>
  </si>
  <si>
    <t>Prestar asistencia técnica a organizaciones sociales</t>
  </si>
  <si>
    <t>Informe de la actividad de asistencia técnica donde se deberá consignar: Nombre de la actividad, objetivo, población objetivo, metodología y resultados obtenidos, incluyendo a cual categoría del índice responde. Hoja de asistencia, y si hubiere, registro fotográfico</t>
  </si>
  <si>
    <t>Entregar incentivos a organizaciones sociales</t>
  </si>
  <si>
    <t xml:space="preserve">Evaluar el fortalecimiento de organizaciones sociales a través de la aplicación por segunda vez </t>
  </si>
  <si>
    <t>Actividad estratégica - Subdirección de Fortalecimiento de la Organización Social</t>
  </si>
  <si>
    <t xml:space="preserve">Realizar el Festival a lo Bien por Bogotá, para las organizaciones sociales fortalecidas </t>
  </si>
  <si>
    <t>Actas de reuniones, registro fotográfico y listas de asistencia e informe de la actividad</t>
  </si>
  <si>
    <t xml:space="preserve">Realizar Gala de la Participación y Exaltación de procesos organizativos y de líderes y lideresas </t>
  </si>
  <si>
    <t xml:space="preserve">Realizar actividades de diálogo, visibilización  y generación de alianzas, por medio del, Festival Panas y Parces, y fechas conmemorativas de las nuevas expresiones y discapacidad. </t>
  </si>
  <si>
    <t>Desarrollar acciones afirmativas para grupos étnicos, como: Semana Raizal, Semana Palenquera, Premios  Benkos Biohó y Festival de la Chicha, entre otros.</t>
  </si>
  <si>
    <t>Actas de las reuniones de avance de los eventos, registro fotográfico del evento e informe de la actividad</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</si>
  <si>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</si>
  <si>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 xml:space="preserve">Actas de las Sesiones. </t>
  </si>
  <si>
    <t>Apoyar acciones de participación con los grupos de valor en temas como, Presupuesto Participativo,  por medio de foros, reuniones y sesiones territoriales.</t>
  </si>
  <si>
    <t>Actas de reuniones, registro fotográfico y listas de asistencia</t>
  </si>
  <si>
    <t xml:space="preserve">Divulgar y apoyar las inscripciones en los procesos electorales de instancias de los grupos poblacionales identificados en la Subdirección de fortalecimiento de la Organización Sociales los cuales son, Consejos Locales de Niños, Niñas y Adolescentes, Elección de Mesa de Medios Comunitarios, Elecciones del riesgo y cambio climático y sistema distrital de cultura </t>
  </si>
  <si>
    <t>Actas Electorales, evidencia de Votec</t>
  </si>
  <si>
    <t xml:space="preserve">Elaborar un informe comparativo sobre la participación ciudadana en las tres últimas administraciones </t>
  </si>
  <si>
    <t>Documento de análisis comparativo sobre la participación en los últimos tres planes de desarrollo</t>
  </si>
  <si>
    <t>Elaborar un Documento de análisis sobre luchas sociales en Bogotá</t>
  </si>
  <si>
    <t>Documento de análisis sobre luchas sociales en Bogotá</t>
  </si>
  <si>
    <t>Elaborar artículos publicables sobre la relación entre fútbol, violencia y participación</t>
  </si>
  <si>
    <t>Artículo publicable sobre fútbol, violencia y participación ciudadana</t>
  </si>
  <si>
    <t>Elaborar un (1) informe sobre instancias de participación ciudadana.</t>
  </si>
  <si>
    <t>Informe diagramado sobre instancias de participación ciudadana</t>
  </si>
  <si>
    <t xml:space="preserve">Elaborar de un (1) informe sobre organizaciones y procesos sociales en Bogotá </t>
  </si>
  <si>
    <t>Informe diagramado sobre organizaciones sociales durante el año 2022</t>
  </si>
  <si>
    <t>Elaborar un (1)  informe sobre organizaciones de migrantes venezolanas</t>
  </si>
  <si>
    <t>Informe sobre organizaciones de migrantes</t>
  </si>
  <si>
    <t>Elaborar una (1) serie de cartografía interactiva acompañada de textos descriptivos sobre la participación en Bogotá con base en datos de la Plataforma 2.0</t>
  </si>
  <si>
    <t>Mapas interactivos sobre participación ciudadana elaborados con base en la Plataforma 2.0</t>
  </si>
  <si>
    <t>Actividad Estratégica - Oficina de Control Interno</t>
  </si>
  <si>
    <t>Elaborar el Plan Anual de Auditoría Interna y presentarlo ante el comité</t>
  </si>
  <si>
    <t>Documento Plan Anual de Auditoría Interna
Acta de aprobación</t>
  </si>
  <si>
    <t>Oficina de Control Interno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</si>
  <si>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</si>
  <si>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</si>
  <si>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</si>
  <si>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</si>
  <si>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Actividad estratégica - Oficina Asesora de Planeación </t>
  </si>
  <si>
    <t>Realizar seguimiento a los diferentes Planes Institucionales </t>
  </si>
  <si>
    <t>Correos electrónicos
Listados de asistencia
Presentación de seguimiento</t>
  </si>
  <si>
    <t>Presentar informes a la alta dirección en el Comité Institucional de Gestión y Desempeño</t>
  </si>
  <si>
    <t>Informes
Actas de reunión CIGD</t>
  </si>
  <si>
    <t>Divulgar periódicamente de manera interna y externa la Política de Administración de Riesgos</t>
  </si>
  <si>
    <t>Piezas de divulgación por los diferentes canales de comunicación interna y externa</t>
  </si>
  <si>
    <t xml:space="preserve">Silvia Milena Patiño León </t>
  </si>
  <si>
    <t>Identificar los riesgos institucionales y de corrupción para la vigencia 2024</t>
  </si>
  <si>
    <t>Matriz de mapa de riesgos de corrupción
Matriz de mapa de riesgos de gestión</t>
  </si>
  <si>
    <t>Someter a consulta pública el mapa de riesgos de corrupción actualizado para la vigencia 2023</t>
  </si>
  <si>
    <t>Pantallazo, link de consulta pública del mapa de riesgos de corrupción ubicado en la página web de la entidad</t>
  </si>
  <si>
    <t>Socializar mapa de riesgos de la Entidad 2023</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</si>
  <si>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</si>
  <si>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</si>
  <si>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</si>
  <si>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</si>
  <si>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</si>
  <si>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</si>
  <si>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</si>
  <si>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</si>
  <si>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t>Hacer el informe de seguimiento del estado  de denuncias de corrupción que recibe la entidad</t>
  </si>
  <si>
    <t>Informe del estado de las denuncias y/o quejas por actos de corrupción que llegan a la entidad por los diferentes canales habilitados y las acciones adelantadas</t>
  </si>
  <si>
    <t xml:space="preserve">Oficina de Control Disciplinario Interno </t>
  </si>
  <si>
    <t xml:space="preserve">Aplicar el Test de percepción sobre integridad de la Función Pública a los servidores del IDPAC 2023 </t>
  </si>
  <si>
    <t>Informe consolidado con los resultados de la aplicación del test de percepción sobre integridad</t>
  </si>
  <si>
    <t>Evidencias audiovisuales</t>
  </si>
  <si>
    <t>Plan de Trabajo Gestión de Integridad 2022</t>
  </si>
  <si>
    <t>Realizar seguimiento trimestral al cumplimiento de la ejecución del  plan de trabajo de la política de gestión de integridad.</t>
  </si>
  <si>
    <t>Informe de seguimiento trimestral del cumplimiento a la ejecución del Plan de trabajo de la política de gestión de integridad.</t>
  </si>
  <si>
    <t xml:space="preserve">Presentar al Comité Institucional de Gestión y Desempeño los resultados de la caracterización  de los ciudadanos y grupos de interés </t>
  </si>
  <si>
    <t>Jenny Paola González Gil</t>
  </si>
  <si>
    <t xml:space="preserve">Posicionar los canales de atención al ciudadano a través de la publicación de una pieza comunicativa semestral. </t>
  </si>
  <si>
    <t>Piezas comunicacionales (2)</t>
  </si>
  <si>
    <t>Realizar informe trimestral de PQRSD con recomendaciones para la mejora en la prestación de los servicios de la Entidad.</t>
  </si>
  <si>
    <t>Informe Trimestral de PQRSD</t>
  </si>
  <si>
    <t>Elaborar  dos (2) piezas comunicacionales informativas sobre la responsabilidad de los servidores públicos frente a las peticiones ciudadanas.</t>
  </si>
  <si>
    <t>Elaborar un formato de recopilación de información de atención al ciudadano y grupos de valor.</t>
  </si>
  <si>
    <t>Formato de recopilación de información de atención al ciudadano y grupos de valor formalizado</t>
  </si>
  <si>
    <t>Diligenciar y remitir mensualmente al proceso de Servicio a la Ciudadanía el formato de recopilación de información de atención al ciudadano y grupos de valor.</t>
  </si>
  <si>
    <t>Correo electrónico
Formato de recopilación de información de atención al ciudadano y grupos de valor diligenciado</t>
  </si>
  <si>
    <t>Implementar una estrategia de comunicación para la rendición de cuentas institucional (Difusión de encuesta de consulta ciudadana y publicación de respuestas) 2022 - 2023</t>
  </si>
  <si>
    <t>Cronograma de actividades  y monitoreo de medios sobre la Rendición de Cuentas que incluya la difusión de la encuesta realizada en redes.</t>
  </si>
  <si>
    <t>Monitoreo de medios sobre Audiencia Pública de Rendición de Cuentas</t>
  </si>
  <si>
    <t>Apoyar la transmisión de las acciones de diálogo con la ciudadanía y las organizaciones comunales, sociales, comunitarias, de propiedad horizontal e instancias de participación</t>
  </si>
  <si>
    <t>Monitoreo de medios sobre diálogos con la ciudadanía</t>
  </si>
  <si>
    <t>Elaborar y publicar el informe de gestión del IDPAC de la vigencia 2022</t>
  </si>
  <si>
    <t>Informe de gestión del IDPAC publicado en el link de transparencia y en el micrositio de Rendición de Cuentas</t>
  </si>
  <si>
    <t>Divulgar acciones desarrolladas en el marco de las convocatorias de participación ciudadana, a través de los diferentes canales de comunicación.</t>
  </si>
  <si>
    <t>Piezas comunicacionales y registros de convocatorias publicadas</t>
  </si>
  <si>
    <t>Realizar la caracterización de los grupos de valor e identificar necesidades de información y dialogo</t>
  </si>
  <si>
    <t>Documento de caracterización de los grupos de valor</t>
  </si>
  <si>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</si>
  <si>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</si>
  <si>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t>Realizar jornada de Audiencia Pública de Rendición de Cuentas</t>
  </si>
  <si>
    <t>Realizar acciones de diálogo con la ciudadanía y las organizaciones comunales, sociales, comunitarias, de propiedad horizontal e instancias de participación</t>
  </si>
  <si>
    <t xml:space="preserve">Capacitar y/o sensibilizar a los servidores públicos de la entidad para fortalecer sus competencias en rendición de cuentas </t>
  </si>
  <si>
    <t>Presentaciones y Listados de asistencias</t>
  </si>
  <si>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</si>
  <si>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</si>
  <si>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2022, adicionando el monitoreo de respuesta a los temas propuestos en la audiencia de Rendición de Cuenta. </t>
  </si>
  <si>
    <t>Documento de informe de la implementación de la estrategia de Rendición de Cuentas</t>
  </si>
  <si>
    <t xml:space="preserve">Presentación de informe de Atención a la ciudadanía </t>
  </si>
  <si>
    <t>Elaborar informe trimestral sobre la percepción ciudadana respecto de la atención recibida, con base en la encuesta de percepción.</t>
  </si>
  <si>
    <t>Documento de informe de evaluación de la percepción de la ciudadanía</t>
  </si>
  <si>
    <t>Actualizar el manual de Servicio a la Ciudadanía</t>
  </si>
  <si>
    <t>Manual de Servicio a la Ciudanía implementado</t>
  </si>
  <si>
    <t>Actualizar el portafolio de trámites y Servicios</t>
  </si>
  <si>
    <t>Portafolio de trámites y Servicios actualizado</t>
  </si>
  <si>
    <t>Incluir en el botón de atención a la ciudadanía un mecanismo para el agendamiento de cita para la atención presencial.</t>
  </si>
  <si>
    <t>Informe de implementación del mecanismo de agendamiento de citas</t>
  </si>
  <si>
    <t>Realizar jornadas de asesoría con el equipo técnico del INCI para verificar la implementación de los criterios de accesibilidad a la página web para personas con discapacidad visual y baja visión</t>
  </si>
  <si>
    <t>Listado de asistencia</t>
  </si>
  <si>
    <t>Coordinar jornadas de capacitación a los servidores de la Entidad  en Servicio a la Ciudadanía, normatividad relativa a la atención de SDQS y herramientas informáticas para el trámite de requerimientos ciudadanos.</t>
  </si>
  <si>
    <t>Presentaciones y/o Listados de asistencias</t>
  </si>
  <si>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</si>
  <si>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</si>
  <si>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</si>
  <si>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</si>
  <si>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</si>
  <si>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 xml:space="preserve">Actualizar y publicar el Índice de Información Clasificada y Reservada </t>
  </si>
  <si>
    <t>Índice de Información Clasificada y Reservada  publicado en link de transparencia</t>
  </si>
  <si>
    <t>Realizar y divulgar información en diferentes lenguas étnicas de la población atendida por el IDPAC, promoviendo la participación ciudadana</t>
  </si>
  <si>
    <t>Link publicados con información accesible en lenguas a población étnica</t>
  </si>
  <si>
    <t>Publicar la información solicitada por las dependencias, de acuerdo a las especificaciones (en tiempo y ubicación) en la página web, Link de Transparencia y Acceso a la Información Pública.</t>
  </si>
  <si>
    <t>Reportes de la mesa de ayuda - GLPI</t>
  </si>
  <si>
    <t>Verificar de manera permanente que la información publicada en el link de transparencia de la página web, se encuentre completa, actualizada y es consistente, de conformidad con lo dispuesto en la Ley de Transparencia, dejando registro mensual de la verificación efectuada como responsabilidad de cada dependencia</t>
  </si>
  <si>
    <t>Informes de verificación de la información publicada en link de transparencia</t>
  </si>
  <si>
    <t>Informe consolidado de la información publicada en link de transparencia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</si>
  <si>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Fortalecimiento de la Organización Social del IDPAC.</t>
  </si>
  <si>
    <t>Pantallazos de los registros de apertura de agenda cargados en el aplicativo disponible en el portal  web de Gobierno Abierto de Bogotá, en el menú destacado  "Transparencia"</t>
  </si>
  <si>
    <t>María Victoria Sánchez</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</si>
  <si>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Subdirectora de Promoción de la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</si>
  <si>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Subdirector de Asuntos Comunales del IDPAC.</t>
  </si>
  <si>
    <t>Ginna Marcela Moreno Fandiño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</si>
  <si>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Escuela de la Participación del IDPAC.</t>
  </si>
  <si>
    <t xml:space="preserve">
Astrid Lorena Castañeda Peña</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</si>
  <si>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Instancias y Mecanismos de Participación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</si>
  <si>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Proyectos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</si>
  <si>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Gerenta de Mujer y Género del IDPAC.</t>
  </si>
  <si>
    <t>Gerencia de Mujer y Género</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</si>
  <si>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Juventud del IDPAC.</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</si>
  <si>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Gerente de Etnias del IDPAC.</t>
  </si>
  <si>
    <t>Presentar trimestralmente al Comité Institucional de Gestión y Desempeño, la recopilación de las sugerencias ciudadanas allegadas al Instituto.</t>
  </si>
  <si>
    <t>Implementar señales accesibles en lugares estratégicos de la sede principal del Instituto</t>
  </si>
  <si>
    <t>Registro fotográfico de la señales accesibles en braille implementadas</t>
  </si>
  <si>
    <t>Realizar ejercicios de aprovechamiento de datos abiertos que contribuyan a mejorar productos o servicios, fortalecer la rendición de cuentas, mejorar la participación ciudadana y fomentar la innovación pública por parte de la entidad y del Distrito en general.</t>
  </si>
  <si>
    <t>1. Actas
2. Listados de asistencia</t>
  </si>
  <si>
    <t xml:space="preserve">Actividad estratégica - Subdirección de Promoción de la Participación </t>
  </si>
  <si>
    <t>Desarrollar acciones de socialización  y apropiación de la Política Pública Comunicación Comunitaria</t>
  </si>
  <si>
    <t>Realizar y consolidar el seguimiento trimestral al cumplimiento del plan de acción de la política pública comunal</t>
  </si>
  <si>
    <t>Matriz de seguimiento
Evidencias organizadas por carpetas</t>
  </si>
  <si>
    <t>Realizar y consolidar el seguimiento trimestral al cumplimiento del plan de acción de la política pública de participación incidente</t>
  </si>
  <si>
    <t>Realizar y consolidar el seguimiento trimestral al cumplimiento del plan de acción de la política pública de comunicación comunitaria</t>
  </si>
  <si>
    <t>Implementar un servicio de interpretación en línea para personas con discapacidad auditiva</t>
  </si>
  <si>
    <t>Minuta contractual</t>
  </si>
  <si>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3. </t>
    </r>
    <r>
      <rPr>
        <sz val="12"/>
        <rFont val="Arial"/>
        <family val="2"/>
      </rPr>
      <t>Consulta y divulgación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</si>
  <si>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2</t>
    </r>
    <r>
      <rPr>
        <sz val="12"/>
        <rFont val="Arial"/>
        <family val="2"/>
      </rPr>
      <t>. Construcción del mapa de riesgo anticorrupción</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</si>
  <si>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5.</t>
    </r>
    <r>
      <rPr>
        <sz val="12"/>
        <rFont val="Arial"/>
        <family val="2"/>
      </rPr>
      <t xml:space="preserve"> Seguimiento</t>
    </r>
  </si>
  <si>
    <r>
      <rPr>
        <b/>
        <sz val="12"/>
        <rFont val="Arial"/>
        <family val="2"/>
      </rPr>
      <t xml:space="preserve">PAAC-2023 </t>
    </r>
    <r>
      <rPr>
        <b/>
        <u/>
        <sz val="12"/>
        <rFont val="Arial"/>
        <family val="2"/>
      </rPr>
      <t>Componente 8</t>
    </r>
    <r>
      <rPr>
        <sz val="12"/>
        <rFont val="Arial"/>
        <family val="2"/>
      </rPr>
      <t xml:space="preserve"> Gestión de Riesgo de Corrupción - Mapas de riesgo
</t>
    </r>
    <r>
      <rPr>
        <b/>
        <sz val="12"/>
        <rFont val="Arial"/>
        <family val="2"/>
      </rPr>
      <t>Subcomponente 4</t>
    </r>
    <r>
      <rPr>
        <sz val="12"/>
        <rFont val="Arial"/>
        <family val="2"/>
      </rPr>
      <t>. Monitoreo y revisión</t>
    </r>
  </si>
  <si>
    <r>
      <rPr>
        <b/>
        <sz val="12"/>
        <rFont val="Arial"/>
        <family val="2"/>
      </rPr>
      <t xml:space="preserve">PAAC-2023 Componente 7: </t>
    </r>
    <r>
      <rPr>
        <sz val="12"/>
        <rFont val="Arial"/>
        <family val="2"/>
      </rPr>
      <t>Promoción de la integridad y la ética pública</t>
    </r>
    <r>
      <rPr>
        <b/>
        <sz val="12"/>
        <rFont val="Arial"/>
        <family val="2"/>
      </rPr>
      <t xml:space="preserve">
Subcomponente 1. </t>
    </r>
    <r>
      <rPr>
        <sz val="12"/>
        <rFont val="Arial"/>
        <family val="2"/>
      </rPr>
      <t>Programas Gestión de Integridad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</si>
  <si>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2</t>
    </r>
    <r>
      <rPr>
        <sz val="12"/>
        <rFont val="Arial"/>
        <family val="2"/>
      </rPr>
      <t>. Fortalecimiento de los canales de atención</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</si>
  <si>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4</t>
    </r>
    <r>
      <rPr>
        <sz val="12"/>
        <rFont val="Arial"/>
        <family val="2"/>
      </rPr>
      <t>. Normativos y procedimental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</si>
  <si>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4</t>
    </r>
    <r>
      <rPr>
        <sz val="12"/>
        <rFont val="Arial"/>
        <family val="2"/>
      </rPr>
      <t>. Evaluación y retroalimentación a la gestión institucional</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</si>
  <si>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1</t>
    </r>
    <r>
      <rPr>
        <sz val="12"/>
        <rFont val="Arial"/>
        <family val="2"/>
      </rPr>
      <t>. Información de calidad y en lenguaje comprensible</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</si>
  <si>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2</t>
    </r>
    <r>
      <rPr>
        <sz val="12"/>
        <rFont val="Arial"/>
        <family val="2"/>
      </rPr>
      <t>. Diálogo en doble vía con la ciudadanía y sus organizaciones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</si>
  <si>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1</t>
    </r>
    <r>
      <rPr>
        <sz val="12"/>
        <rFont val="Arial"/>
        <family val="2"/>
      </rPr>
      <t>. Estructura administrativa y direccionamiento estratégico</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</si>
  <si>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6</t>
    </r>
    <r>
      <rPr>
        <sz val="12"/>
        <rFont val="Arial"/>
        <family val="2"/>
      </rPr>
      <t>. Articulación institucional a los nodos de rendición de cuentas</t>
    </r>
  </si>
  <si>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3</t>
    </r>
    <r>
      <rPr>
        <sz val="12"/>
        <rFont val="Arial"/>
        <family val="2"/>
      </rPr>
      <t>. Responsabilidad en la cultura de la rendición y petición de cuentas</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</si>
  <si>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5</t>
    </r>
    <r>
      <rPr>
        <sz val="12"/>
        <rFont val="Arial"/>
        <family val="2"/>
      </rPr>
      <t>. Relacionamiento con el ciudadano</t>
    </r>
  </si>
  <si>
    <r>
      <t xml:space="preserve">PAAC-2023 Componente 4: </t>
    </r>
    <r>
      <rPr>
        <sz val="12"/>
        <rFont val="Arial"/>
        <family val="2"/>
      </rPr>
      <t>Racionalización de trámites.</t>
    </r>
    <r>
      <rPr>
        <b/>
        <sz val="12"/>
        <rFont val="Arial"/>
        <family val="2"/>
      </rPr>
      <t xml:space="preserve">
Subcomponente 1. </t>
    </r>
    <r>
      <rPr>
        <sz val="12"/>
        <rFont val="Arial"/>
        <family val="2"/>
      </rPr>
      <t>Racionalización de trámites.</t>
    </r>
  </si>
  <si>
    <r>
      <t xml:space="preserve">PAAC-2023 Componente 1: </t>
    </r>
    <r>
      <rPr>
        <sz val="12"/>
        <rFont val="Arial"/>
        <family val="2"/>
      </rPr>
      <t>Mecanismos para la transparencia y acceso a la información</t>
    </r>
    <r>
      <rPr>
        <b/>
        <sz val="12"/>
        <rFont val="Arial"/>
        <family val="2"/>
      </rPr>
      <t xml:space="preserve">
Subcomponente 4. </t>
    </r>
    <r>
      <rPr>
        <sz val="12"/>
        <rFont val="Arial"/>
        <family val="2"/>
      </rPr>
      <t>Criterio diferencial de accesibilidad</t>
    </r>
  </si>
  <si>
    <r>
      <rPr>
        <b/>
        <sz val="12"/>
        <rFont val="Arial"/>
        <family val="2"/>
      </rPr>
      <t xml:space="preserve">PAAC-2023 </t>
    </r>
    <r>
      <rPr>
        <b/>
        <u/>
        <sz val="12"/>
        <rFont val="Arial"/>
        <family val="2"/>
      </rPr>
      <t>Componente 3</t>
    </r>
    <r>
      <rPr>
        <sz val="12"/>
        <rFont val="Arial"/>
        <family val="2"/>
      </rPr>
      <t xml:space="preserve">: Mecanismos para mejorar la atención al ciudadano
</t>
    </r>
    <r>
      <rPr>
        <b/>
        <sz val="12"/>
        <rFont val="Arial"/>
        <family val="2"/>
      </rPr>
      <t>Subcomponente 3</t>
    </r>
    <r>
      <rPr>
        <sz val="12"/>
        <rFont val="Arial"/>
        <family val="2"/>
      </rPr>
      <t>. Talento humano</t>
    </r>
  </si>
  <si>
    <r>
      <t xml:space="preserve">PAAC-2023 Componente 1: </t>
    </r>
    <r>
      <rPr>
        <sz val="12"/>
        <rFont val="Arial"/>
        <family val="2"/>
      </rPr>
      <t>Mecanismos para la transparencia y acceso a la información</t>
    </r>
    <r>
      <rPr>
        <b/>
        <sz val="12"/>
        <rFont val="Arial"/>
        <family val="2"/>
      </rPr>
      <t xml:space="preserve">
Subcomponente 5. </t>
    </r>
    <r>
      <rPr>
        <sz val="12"/>
        <rFont val="Arial"/>
        <family val="2"/>
      </rPr>
      <t>Monitoreo de acceso a la información pública</t>
    </r>
  </si>
  <si>
    <r>
      <t xml:space="preserve">PAAC-2023 Componente 5: </t>
    </r>
    <r>
      <rPr>
        <sz val="12"/>
        <rFont val="Arial"/>
        <family val="2"/>
      </rPr>
      <t>Apertura de información y datos abiertos</t>
    </r>
    <r>
      <rPr>
        <b/>
        <sz val="12"/>
        <rFont val="Arial"/>
        <family val="2"/>
      </rPr>
      <t xml:space="preserve">
Subcomponente 2. </t>
    </r>
    <r>
      <rPr>
        <sz val="12"/>
        <rFont val="Arial"/>
        <family val="2"/>
      </rPr>
      <t>Entrega de información en lenguaje sencillo que de cuenta de la gestión institucional</t>
    </r>
  </si>
  <si>
    <r>
      <rPr>
        <b/>
        <sz val="12"/>
        <rFont val="Arial"/>
        <family val="2"/>
      </rPr>
      <t xml:space="preserve">PAAC-2023 </t>
    </r>
    <r>
      <rPr>
        <b/>
        <u/>
        <sz val="12"/>
        <rFont val="Arial"/>
        <family val="2"/>
      </rPr>
      <t xml:space="preserve">Componente 5: </t>
    </r>
    <r>
      <rPr>
        <sz val="12"/>
        <rFont val="Arial"/>
        <family val="2"/>
      </rPr>
      <t xml:space="preserve">Apertura de información y datos abiertos
</t>
    </r>
    <r>
      <rPr>
        <b/>
        <sz val="12"/>
        <rFont val="Arial"/>
        <family val="2"/>
      </rPr>
      <t xml:space="preserve">Subcomponente 1. </t>
    </r>
    <r>
      <rPr>
        <sz val="12"/>
        <rFont val="Arial"/>
        <family val="2"/>
      </rPr>
      <t>Apertura de datos para los ciudadanos y grupos de interés</t>
    </r>
  </si>
  <si>
    <t>* Encuestas de levantamiento de información
* Fichas de Valoración Documental
* Cuadro de caracterización documental
* Memoria descriptiva
* Tablas de Retención Documental sin aprobar</t>
  </si>
  <si>
    <t>Matriz de agenda regulatoria publicada en el mes de enero de 2023
Informes de seguimiento de agenda regulatoria</t>
  </si>
  <si>
    <r>
      <rPr>
        <b/>
        <sz val="12"/>
        <rFont val="Arial"/>
        <family val="2"/>
      </rPr>
      <t>PI 7678</t>
    </r>
    <r>
      <rPr>
        <sz val="12"/>
        <rFont val="Arial"/>
        <family val="2"/>
      </rPr>
      <t xml:space="preserve"> Implementación estrategia de fortalecimiento de instancias étnicas</t>
    </r>
  </si>
  <si>
    <t>Formular e implementar planes de trabajo de la estrategia de nuevos sujetos y espacios no convencionales de la participación identificados en las localidades priorizadas</t>
  </si>
  <si>
    <r>
      <t xml:space="preserve">PI 7729 </t>
    </r>
    <r>
      <rPr>
        <sz val="12"/>
        <rFont val="Arial"/>
        <family val="2"/>
      </rPr>
      <t>Acciones de fortalecimiento a instancias formales y no formales de Participación Ciudadana</t>
    </r>
  </si>
  <si>
    <r>
      <rPr>
        <b/>
        <sz val="12"/>
        <rFont val="Arial"/>
        <family val="2"/>
      </rPr>
      <t>PI 7685</t>
    </r>
    <r>
      <rPr>
        <sz val="12"/>
        <rFont val="Arial"/>
        <family val="2"/>
      </rPr>
      <t xml:space="preserve"> Organizaciones comunales acompañadas dentro del modelo de fortalecimiento </t>
    </r>
  </si>
  <si>
    <r>
      <rPr>
        <b/>
        <sz val="12"/>
        <rFont val="Arial"/>
        <family val="2"/>
      </rPr>
      <t xml:space="preserve">PI 7685 </t>
    </r>
    <r>
      <rPr>
        <sz val="12"/>
        <rFont val="Arial"/>
        <family val="2"/>
      </rPr>
      <t xml:space="preserve">Organizaciones comunales acompañadas dentro del modelo de fortalecimiento </t>
    </r>
  </si>
  <si>
    <r>
      <rPr>
        <b/>
        <sz val="12"/>
        <rFont val="Arial"/>
        <family val="2"/>
      </rPr>
      <t>PI 7685</t>
    </r>
    <r>
      <rPr>
        <sz val="12"/>
        <rFont val="Arial"/>
        <family val="2"/>
      </rPr>
      <t xml:space="preserve"> Organizaciones de Propiedad  Horizontal con acciones dentro del modelo de fortalecimiento</t>
    </r>
  </si>
  <si>
    <r>
      <rPr>
        <b/>
        <sz val="12"/>
        <rFont val="Arial"/>
        <family val="2"/>
      </rPr>
      <t>PI 7687:</t>
    </r>
    <r>
      <rPr>
        <sz val="12"/>
        <rFont val="Arial"/>
        <family val="2"/>
      </rPr>
      <t xml:space="preserve"> Fortalecimiento a las organizaciones sociales y comunitarias para una participación ciudadana informada e incidente con enfoque diferencial en el Distrito Capital Bogotá.</t>
    </r>
  </si>
  <si>
    <r>
      <rPr>
        <b/>
        <sz val="12"/>
        <rFont val="Arial"/>
        <family val="2"/>
      </rPr>
      <t xml:space="preserve">PI 7687 </t>
    </r>
    <r>
      <rPr>
        <sz val="12"/>
        <rFont val="Arial"/>
        <family val="2"/>
      </rPr>
      <t>Fortalecimiento a las organizaciones sociales y comunitarias para una participación ciudadana informada e incidente con enfoque diferencial en el Distrito Capital Bogotá. Observatorio</t>
    </r>
  </si>
  <si>
    <t xml:space="preserve"> Apoyar el diseño y la transmisión de la jornada de Audiencia Pública de Rendición de Cuentas 2022-2023</t>
  </si>
  <si>
    <t>Generar documento de seguimiento a la apertura de documentos y links publicados en la página web según lo solicitado por los centros de gestión, de acuerdo con la Ley de Transparencia.</t>
  </si>
  <si>
    <t>Elaborar el Plan de Trabajo 2023, para la política de gestión de integridad.</t>
  </si>
  <si>
    <t xml:space="preserve">Realizar reuniones de trabajo con los gestores de integridad para el seguimiento y coordinación para las acciones del Plan de Gestión de Integridad 2023. </t>
  </si>
  <si>
    <t>Coordinar jornadas de capacitación a los servidores de la entidad en el uso de las  herramientas de accesibilidad de documentos y lenguaje Claro.</t>
  </si>
  <si>
    <t>Presentar en tres (3) sesiones del Comité Institucional de Gestión y Desempeño en la que se informe temas de servicio a la ciudadanía.</t>
  </si>
  <si>
    <t>Actas de Reunión 
Listados de Asistencia o ayudas de memoria</t>
  </si>
  <si>
    <t>Informe consolidado de la realización "Semana de la Participación"</t>
  </si>
  <si>
    <r>
      <t xml:space="preserve">PAAC-2023 Componente 1: </t>
    </r>
    <r>
      <rPr>
        <sz val="12"/>
        <rFont val="Arial"/>
        <family val="2"/>
      </rPr>
      <t>Mecanismos para la transparencia y acceso a la información</t>
    </r>
    <r>
      <rPr>
        <b/>
        <sz val="12"/>
        <rFont val="Arial"/>
        <family val="2"/>
      </rPr>
      <t xml:space="preserve">
Subcomponente 1. </t>
    </r>
    <r>
      <rPr>
        <sz val="12"/>
        <rFont val="Arial"/>
        <family val="2"/>
      </rPr>
      <t>Lineamiento de transparencia activa</t>
    </r>
  </si>
  <si>
    <r>
      <t xml:space="preserve">PAAC-2023 Componente 1: </t>
    </r>
    <r>
      <rPr>
        <sz val="12"/>
        <rFont val="Arial"/>
        <family val="2"/>
      </rPr>
      <t>Mecanismos para la transparencia y acceso a la información</t>
    </r>
    <r>
      <rPr>
        <b/>
        <sz val="12"/>
        <rFont val="Arial"/>
        <family val="2"/>
      </rPr>
      <t xml:space="preserve">
Subcomponente 2. </t>
    </r>
    <r>
      <rPr>
        <sz val="12"/>
        <rFont val="Arial"/>
        <family val="2"/>
      </rPr>
      <t>Lineamiento de transparencia pasiva</t>
    </r>
  </si>
  <si>
    <t>Establecer los parámetros de contenido y oportunidad de respuesta a solicitudes de acceso a la información</t>
  </si>
  <si>
    <r>
      <t xml:space="preserve">PAAC-2023 Componente 1: </t>
    </r>
    <r>
      <rPr>
        <sz val="12"/>
        <rFont val="Arial"/>
        <family val="2"/>
      </rPr>
      <t>Mecanismos para la transparencia y acceso a la información</t>
    </r>
    <r>
      <rPr>
        <b/>
        <sz val="12"/>
        <rFont val="Arial"/>
        <family val="2"/>
      </rPr>
      <t xml:space="preserve">
Subcomponente 3. </t>
    </r>
    <r>
      <rPr>
        <sz val="12"/>
        <rFont val="Arial"/>
        <family val="2"/>
      </rPr>
      <t xml:space="preserve">Elaboración de instrumentos de gestión de información </t>
    </r>
  </si>
  <si>
    <r>
      <t xml:space="preserve">PAAC-2023 Componente 4: </t>
    </r>
    <r>
      <rPr>
        <sz val="12"/>
        <rFont val="Arial"/>
        <family val="2"/>
      </rPr>
      <t>Racionalización de trámites.</t>
    </r>
    <r>
      <rPr>
        <b/>
        <sz val="12"/>
        <rFont val="Arial"/>
        <family val="2"/>
      </rPr>
      <t xml:space="preserve">
Subcomponente 2. </t>
    </r>
    <r>
      <rPr>
        <sz val="12"/>
        <rFont val="Arial"/>
        <family val="2"/>
      </rPr>
      <t xml:space="preserve">Consulta ciudadana para la mejora de experiencias de los usuarios </t>
    </r>
  </si>
  <si>
    <t>Aplicar una encuesta a los usuarios de los trámites y servicios ofertados por el IDPAC</t>
  </si>
  <si>
    <r>
      <rPr>
        <b/>
        <sz val="12"/>
        <rFont val="Arial"/>
        <family val="2"/>
      </rPr>
      <t xml:space="preserve">PAAC-2023 </t>
    </r>
    <r>
      <rPr>
        <b/>
        <u/>
        <sz val="12"/>
        <rFont val="Arial"/>
        <family val="2"/>
      </rPr>
      <t>Componente 2</t>
    </r>
    <r>
      <rPr>
        <sz val="12"/>
        <rFont val="Arial"/>
        <family val="2"/>
      </rPr>
      <t xml:space="preserve">: Rendición de Cuentas
</t>
    </r>
    <r>
      <rPr>
        <b/>
        <sz val="12"/>
        <rFont val="Arial"/>
        <family val="2"/>
      </rPr>
      <t>Subcomponente 5</t>
    </r>
    <r>
      <rPr>
        <sz val="12"/>
        <rFont val="Arial"/>
        <family val="2"/>
      </rPr>
      <t>. Rendición de cuentas focalizada</t>
    </r>
  </si>
  <si>
    <t>Realizar facebook live con los grupos de valor.</t>
  </si>
  <si>
    <t>Registrar en el SUIT la estrategia de racionalización del trámite "Inscripción excepcional de un afiliado a una Organización Comunal de primer grado"</t>
  </si>
  <si>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2. </t>
    </r>
    <r>
      <rPr>
        <sz val="12"/>
        <rFont val="Arial"/>
        <family val="2"/>
      </rPr>
      <t>Entrega de información en lenguaje sencillo que de cuenta de la gestión institucional.</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</si>
  <si>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3. </t>
    </r>
    <r>
      <rPr>
        <sz val="12"/>
        <rFont val="Arial"/>
        <family val="2"/>
      </rPr>
      <t>Apertura de la información presupuestal institucional y de resultados</t>
    </r>
  </si>
  <si>
    <r>
      <rPr>
        <b/>
        <sz val="12"/>
        <rFont val="Arial"/>
        <family val="2"/>
      </rPr>
      <t xml:space="preserve">PAAC-2022 </t>
    </r>
    <r>
      <rPr>
        <b/>
        <u/>
        <sz val="12"/>
        <rFont val="Arial"/>
        <family val="2"/>
      </rPr>
      <t>Componente 5</t>
    </r>
    <r>
      <rPr>
        <sz val="12"/>
        <rFont val="Arial"/>
        <family val="2"/>
      </rPr>
      <t xml:space="preserve">: Apertura de información y datos abiertos de Cuentas. </t>
    </r>
    <r>
      <rPr>
        <b/>
        <sz val="12"/>
        <rFont val="Arial"/>
        <family val="2"/>
      </rPr>
      <t xml:space="preserve">Subcomponente 4. </t>
    </r>
    <r>
      <rPr>
        <sz val="12"/>
        <rFont val="Arial"/>
        <family val="2"/>
      </rPr>
      <t xml:space="preserve">Estandarización de datos abiertos para intercambio de información </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</si>
  <si>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2. </t>
    </r>
    <r>
      <rPr>
        <sz val="12"/>
        <rFont val="Arial"/>
        <family val="2"/>
      </rPr>
      <t>Iniciativas de innovación por articulación institucional</t>
    </r>
  </si>
  <si>
    <r>
      <rPr>
        <b/>
        <sz val="12"/>
        <rFont val="Arial"/>
        <family val="2"/>
      </rPr>
      <t xml:space="preserve">PAAC-2022 </t>
    </r>
    <r>
      <rPr>
        <b/>
        <u/>
        <sz val="12"/>
        <rFont val="Arial"/>
        <family val="2"/>
      </rPr>
      <t>Componente 6</t>
    </r>
    <r>
      <rPr>
        <sz val="12"/>
        <rFont val="Arial"/>
        <family val="2"/>
      </rPr>
      <t xml:space="preserve">: Participación e Innovación en la Gestión Pública
</t>
    </r>
    <r>
      <rPr>
        <b/>
        <sz val="12"/>
        <rFont val="Arial"/>
        <family val="2"/>
      </rPr>
      <t xml:space="preserve">Subcomponente 3. </t>
    </r>
    <r>
      <rPr>
        <sz val="12"/>
        <rFont val="Arial"/>
        <family val="2"/>
      </rPr>
      <t>Redes de innovación Pública</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</si>
  <si>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2. </t>
    </r>
    <r>
      <rPr>
        <sz val="12"/>
        <rFont val="Arial"/>
        <family val="2"/>
      </rPr>
      <t>Promoción de la integridad en las instituciones y grupos de interés</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</si>
  <si>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3. </t>
    </r>
    <r>
      <rPr>
        <sz val="12"/>
        <rFont val="Arial"/>
        <family val="2"/>
      </rPr>
      <t>Participación en las estrategias distritales de Integridad</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</si>
  <si>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4. </t>
    </r>
    <r>
      <rPr>
        <sz val="12"/>
        <rFont val="Arial"/>
        <family val="2"/>
      </rPr>
      <t xml:space="preserve">Gestión preventiva de conflicto de interés
</t>
    </r>
  </si>
  <si>
    <r>
      <rPr>
        <b/>
        <sz val="12"/>
        <rFont val="Arial"/>
        <family val="2"/>
      </rPr>
      <t xml:space="preserve">PAAC-2022 </t>
    </r>
    <r>
      <rPr>
        <b/>
        <u/>
        <sz val="12"/>
        <rFont val="Arial"/>
        <family val="2"/>
      </rPr>
      <t>Componente 7</t>
    </r>
    <r>
      <rPr>
        <sz val="12"/>
        <rFont val="Arial"/>
        <family val="2"/>
      </rPr>
      <t xml:space="preserve">: Promoción de la Integridad y ética pública
</t>
    </r>
    <r>
      <rPr>
        <b/>
        <sz val="12"/>
        <rFont val="Arial"/>
        <family val="2"/>
      </rPr>
      <t xml:space="preserve">Subcomponente 5. </t>
    </r>
    <r>
      <rPr>
        <sz val="12"/>
        <rFont val="Arial"/>
        <family val="2"/>
      </rPr>
      <t>Gestión prácticas Antisoborno, Antifraude</t>
    </r>
  </si>
  <si>
    <r>
      <rPr>
        <b/>
        <sz val="12"/>
        <rFont val="Arial"/>
        <family val="2"/>
      </rPr>
      <t xml:space="preserve">PAAC-2023 </t>
    </r>
    <r>
      <rPr>
        <b/>
        <u/>
        <sz val="12"/>
        <rFont val="Arial"/>
        <family val="2"/>
      </rPr>
      <t>Componente 8</t>
    </r>
    <r>
      <rPr>
        <sz val="12"/>
        <rFont val="Arial"/>
        <family val="2"/>
      </rPr>
      <t xml:space="preserve"> Gestión de Riesgo de Corrupción - Mapas de riesgo</t>
    </r>
    <r>
      <rPr>
        <b/>
        <sz val="12"/>
        <rFont val="Arial"/>
        <family val="2"/>
      </rPr>
      <t xml:space="preserve">
Subcomponente 1. </t>
    </r>
    <r>
      <rPr>
        <sz val="12"/>
        <rFont val="Arial"/>
        <family val="2"/>
      </rPr>
      <t>Política de administración de riesgos</t>
    </r>
  </si>
  <si>
    <t>Realizar la publicación de la información presupuestal en el portal web - link de transparencia y acceso a la información pública</t>
  </si>
  <si>
    <t>Recopilar prácticas exitosas de la entidad para fortalecer el proceso de gestión del conocimiento institucional.</t>
  </si>
  <si>
    <t>Producir información para la red de observatorio distrital</t>
  </si>
  <si>
    <t>Gestionar una (1) capacitación sobre prácticas antisoborno y antifraude.</t>
  </si>
  <si>
    <t>Participar en las estrategias de integridad convocadas por el Distrito</t>
  </si>
  <si>
    <t>Divulgar el código de integridad institucional a nivel interno y externo</t>
  </si>
  <si>
    <t>Oficina Jurídica</t>
  </si>
  <si>
    <t>Secretaría General - Proceso de Comunicación Estratégica y Nuevas Tecnologías</t>
  </si>
  <si>
    <t>Subdirecciones y Gerencias</t>
  </si>
  <si>
    <t>Todos los Procesos</t>
  </si>
  <si>
    <t>Jefe de la dependencia</t>
  </si>
  <si>
    <t>Oficina Asesora de Comunicaciones -
Secretaria General</t>
  </si>
  <si>
    <t>Secretaria General - Proceso de Servicio al Ciudadano</t>
  </si>
  <si>
    <t>Daniel Tovar Cardozo</t>
  </si>
  <si>
    <t>Alexandra Castillo Ardila</t>
  </si>
  <si>
    <t>Anyi Mildred Rivera Vargas</t>
  </si>
  <si>
    <t>Briyith Alejandra Castellanos Herrera</t>
  </si>
  <si>
    <t>Yanneth Katerine Hernández Infante</t>
  </si>
  <si>
    <t>Edisson Ferney Coba Ramírez</t>
  </si>
  <si>
    <t>Pedro Pablo Salguero Lizarazo</t>
  </si>
  <si>
    <t>Paula Fernanda Sánchez Mosquera</t>
  </si>
  <si>
    <t>Diana Marcela Ortiz Duque</t>
  </si>
  <si>
    <t xml:space="preserve">Marialejandra Esguerra Forero </t>
  </si>
  <si>
    <t>Subdirectores y Gerentes</t>
  </si>
  <si>
    <t>Enlaces</t>
  </si>
  <si>
    <t>Omaira Morales 
Arboleda</t>
  </si>
  <si>
    <t>Aplicar los instrumentos de autodiagnóstico de las Políticas del Modelo Integrado de Planeación y Gestión.</t>
  </si>
  <si>
    <t>Autodiagnósticos políticas del MIPG</t>
  </si>
  <si>
    <t>Plan de adecuación y sostenibilidad del MIPG en el aplicativo SIG PARTICIPO</t>
  </si>
  <si>
    <t>Acta de entrega de la Plataforma de la participación en operación</t>
  </si>
  <si>
    <t>Actividad estratégica - Oficina Jurídica</t>
  </si>
  <si>
    <t>Estructurar  y socializar el plan de acción territorial de cada localidad con el apoyo del equipo territorial en concordancia con  cada dependencia y con la estrategia territorial</t>
  </si>
  <si>
    <t>Realizar la revisión y actualización de la información publicada en el SUIT, cuando corresponda</t>
  </si>
  <si>
    <t>Formatos integrados de trámites y OPAS</t>
  </si>
  <si>
    <t>Circular</t>
  </si>
  <si>
    <t>Secretaria General - Gestión Documental</t>
  </si>
  <si>
    <t>Actas de reunión
Listados de asistencia</t>
  </si>
  <si>
    <t>Facebook Live
Piezas comunicativas</t>
  </si>
  <si>
    <t>Estrategia de racionalización de trámites</t>
  </si>
  <si>
    <t>Informe de procesamiento de la información recolectada en las encuestas</t>
  </si>
  <si>
    <t xml:space="preserve">Publicaciones link de transparencia </t>
  </si>
  <si>
    <t>Secretaría General - Gestión Financiera</t>
  </si>
  <si>
    <t>Erika Castro</t>
  </si>
  <si>
    <t>Mantener la certificación de la estandarización de datos abiertos para el intercambio de información</t>
  </si>
  <si>
    <t>Sello de excelencia para el nivel 1 de la categoría Gobierno Abierto - Datos abiertos</t>
  </si>
  <si>
    <t>Documento de prácticas exitosas - Gestión del Conocimiento</t>
  </si>
  <si>
    <t xml:space="preserve">Documentos </t>
  </si>
  <si>
    <t>Piezas comunicacionales
Matriz de monitoreo de medios</t>
  </si>
  <si>
    <t xml:space="preserve">Actas de reunión
Listados de asistencia
Evidencias de participación </t>
  </si>
  <si>
    <t>Piezas comunicacional</t>
  </si>
  <si>
    <t>Presentación 
Listado de asistencia</t>
  </si>
  <si>
    <t>Realizar la entrega protocolaria de dos (2) OSP en el marco de la Convocatoria de OSP Vigencia 2022.</t>
  </si>
  <si>
    <t>Realizar la entrega protocolaria de las 90 OSP ganadoras en el marco de la Convocatoria de OSP 2.0 vigencia 2022.</t>
  </si>
  <si>
    <t>Realizar la entrega de un (1) informe de supervisión final e interventoría de OSP Convenio Solidario y 1 informe ejecutivo final de OSP misional, reprogramados pertenecientes a la Convocatoria de OSP Vigencia 2022.</t>
  </si>
  <si>
    <t>Julián Rivera Ochoa</t>
  </si>
  <si>
    <t>Camilo Andrés Medina Capote</t>
  </si>
  <si>
    <t>Acompañar la estrategia de participación de los sectores sociales LGBTI en los Presupuestos Participativos</t>
  </si>
  <si>
    <t>Angie Lizeth Vivas Cortés</t>
  </si>
  <si>
    <t>Matriz de hitos actualizada SDG
Documento de diagnostico de pacto 
Documento Acta de Suscripción 
Formato de Seguimiento y Control pacto 
Informe ejecutivo de avance de los pactos 
Sistematización anual de Pactos</t>
  </si>
  <si>
    <t>Implementar la estrategia de asesoría y acompañamiento en procesos de planeación participativa  y presupuestos participativos  el plan de asesoría técnica con cada Alcaldía Local</t>
  </si>
  <si>
    <t>Actas de reunión de seguimiento a la implementación de la estrategia innovadora avance de la estrategia innovadora</t>
  </si>
  <si>
    <t>Realizar informe anual de la implementación de estrategia territorial y el plan de acción  de cada localidad</t>
  </si>
  <si>
    <t>Juana María Garzón Vega</t>
  </si>
  <si>
    <t>Simón Ramírez</t>
  </si>
  <si>
    <t>Informe de recomendaciones del Laboratorio sobre Innovación Ciudadana para el siguiente cuatrienio.</t>
  </si>
  <si>
    <t>Realizar 22 programas de Área Común para promocionar las acciones territoriales, la oferta institucional y la pedagogía sobre los asuntos relevantes de las organizaciones comunales de la ciudad.</t>
  </si>
  <si>
    <t>Álvaro Enrique Romero García</t>
  </si>
  <si>
    <t>Deicy Andrea Méndez Aguirre</t>
  </si>
  <si>
    <t>Articular los instrumentos de gestión de información como inventario de activos de información, esquema de publicación de la información e  Índice de información clasificada y reservada con los lineamientos del Programa de Gestión Documental</t>
  </si>
  <si>
    <r>
      <rPr>
        <b/>
        <sz val="12"/>
        <rFont val="Arial"/>
        <family val="2"/>
      </rPr>
      <t xml:space="preserve">PAAC-2023 </t>
    </r>
    <r>
      <rPr>
        <b/>
        <u/>
        <sz val="12"/>
        <rFont val="Arial"/>
        <family val="2"/>
      </rPr>
      <t xml:space="preserve">Componente 3: </t>
    </r>
    <r>
      <rPr>
        <u/>
        <sz val="12"/>
        <rFont val="Arial"/>
        <family val="2"/>
      </rPr>
      <t>M</t>
    </r>
    <r>
      <rPr>
        <sz val="12"/>
        <rFont val="Arial"/>
        <family val="2"/>
      </rPr>
      <t xml:space="preserve">ecanismos para mejorar la atención al ciudadano
</t>
    </r>
    <r>
      <rPr>
        <b/>
        <sz val="12"/>
        <rFont val="Arial"/>
        <family val="2"/>
      </rPr>
      <t>Subcomponente 6.</t>
    </r>
    <r>
      <rPr>
        <sz val="12"/>
        <rFont val="Arial"/>
        <family val="2"/>
      </rPr>
      <t xml:space="preserve"> Análisis de la información de las denuncias de corrupción (enfoque de género)</t>
    </r>
  </si>
  <si>
    <t>Elaborar una pieza comunicativa de prevención frente al conflicto de interés</t>
  </si>
  <si>
    <t>Se solicita la modificación de la fecha de la actividad dado que,  se definió que el contratista que desarrollará el módulo incia en el mes marzo y requiere de tres (3) meses para el desarrollo y un mes para la capacitación y puesta en producción . Acta adjunta</t>
  </si>
  <si>
    <r>
      <rPr>
        <b/>
        <sz val="12"/>
        <color rgb="FFFF0000"/>
        <rFont val="Arial"/>
        <family val="2"/>
      </rPr>
      <t xml:space="preserve">PI 7714 </t>
    </r>
    <r>
      <rPr>
        <sz val="12"/>
        <color rgb="FFFF0000"/>
        <rFont val="Arial"/>
        <family val="2"/>
      </rPr>
      <t>Estrategia de modernización y fortalecimiento de la capacidad tecnológica</t>
    </r>
  </si>
  <si>
    <r>
      <t xml:space="preserve">Lina Paola Bernal Loaiza / </t>
    </r>
    <r>
      <rPr>
        <sz val="12"/>
        <color rgb="FFFF0000"/>
        <rFont val="Arial"/>
        <family val="2"/>
      </rPr>
      <t>Alexandra Castillo Ardila</t>
    </r>
  </si>
  <si>
    <r>
      <rPr>
        <sz val="12"/>
        <color rgb="FFFF0000"/>
        <rFont val="Arial"/>
        <family val="2"/>
      </rPr>
      <t xml:space="preserve">Laura Osorio / </t>
    </r>
    <r>
      <rPr>
        <sz val="12"/>
        <rFont val="Arial"/>
        <family val="2"/>
      </rPr>
      <t>María Angélica Castro Corredor</t>
    </r>
  </si>
  <si>
    <r>
      <t>Omaira Morales 
Arboleda /</t>
    </r>
    <r>
      <rPr>
        <sz val="12"/>
        <color rgb="FFFF0000"/>
        <rFont val="Arial"/>
        <family val="2"/>
      </rPr>
      <t xml:space="preserve"> Pablo César Pacheco</t>
    </r>
  </si>
  <si>
    <t>Se solicita la modificación de los responsables de esta actividad, toda vez, quela OAC reportará el aspecto del diseño y TICS reportará lo correspondiente al desarrollo del portal web.</t>
  </si>
  <si>
    <t xml:space="preserve">Se solicita eliminar la actividad Porque la presente acción es similar a dicha actividad "Entregar y poner en Funcionamiento el portal WEB con el nuevo diseño entregado por la Oficina Asesora de comunicaciones"
</t>
  </si>
  <si>
    <t>PI 7729 Acciones de fortalecimiento a instancias formales y no formales de Participación Ciudadana</t>
  </si>
  <si>
    <t>Aplicar el formulario de caracterización a 100 instancias formales y no formales de Participación Ciudadana priorizadas</t>
  </si>
  <si>
    <t>Resultado aplicación de instrumento de caracterización</t>
  </si>
  <si>
    <t>Por falta de personal contratado no fue posible inciar el proceso de caracterizacion planteado. Ademas se agregal el indicador del numero de instancias a caracterizar en el año en la actividad.  Se modifica evidencia</t>
  </si>
  <si>
    <t>Elaborar el Plan de Fortalecimiento de 100 instancias formales y no formales de Participación Ciudadana caracterizadas</t>
  </si>
  <si>
    <t>Marialejandra Esguerra Forero</t>
  </si>
  <si>
    <t>Se agregal el indicador del numero de instancias con plan de fortalecimiento en el año en la actividad y conforme a la planeacion de la actividad de caracterizacion se modifica el % del primer mes de ejecucion de la actividad</t>
  </si>
  <si>
    <t>Se hace necesaria la articulación con la gerencia de escuela para definir estrategia  efectiva de formación para instancias, por lo cual se propone posponer su ejecución un mes.</t>
  </si>
  <si>
    <t>Actas, Listados de Asistencia, Formatos, Base de datos de acciones documentos de apoyo - IFI</t>
  </si>
  <si>
    <t>Se incluye como soporte la base de datos de acciones de fortalecimiento a instancias</t>
  </si>
  <si>
    <t xml:space="preserve">Evaluar el fortalecimiento de 100 instancias formales y no formales de Participación Ciudadana caracterizadas a través de los mecanismos diseñados por la Gerencia. </t>
  </si>
  <si>
    <t>Plan de fortalecimiento con seguimiento y evaluación</t>
  </si>
  <si>
    <t>Se agrera el indicador de numero de instancias a evaluar en la actividad durante este año. Adicionalmente se modifica el soporte</t>
  </si>
  <si>
    <t xml:space="preserve">Se modifica los meses para el desarrollo de la actividad,  pues se considera mas eficiente y organizado contando con las agendas territoriales de participacion.  </t>
  </si>
  <si>
    <t xml:space="preserve">Contribuir a la elección de Consejo Consultivo Distrital de participación </t>
  </si>
  <si>
    <t xml:space="preserve">Se modifica el periodo de ejecucion de actividades conforme a las recomendaciones del sector cordinador de la instancias y los miembros de la misma. </t>
  </si>
  <si>
    <t>Laura Marcela Acuña Santamaría</t>
  </si>
  <si>
    <t xml:space="preserve">Se solicita modificar la fecha de entrega de certificados de caracterizacion para medios comunitarios, debido a que no se contaba con personal contratado para ejecutar esta actividad. Se solicita cambiar el rol de aprobación, dado que desde le 3 de febrero la Subdirectora es Laura Acuña. </t>
  </si>
  <si>
    <t xml:space="preserve">Se solicita modificar la fecha de entrega de certificados de caracterizacion para Organizaciones Sociales, debido a que no se contaba con personal contratado para ejecutar esta actividad. Se solicita cambiar el rol de aprobación, dado que desde le 3 de febrero la Subdirectora es Laura Acuña. </t>
  </si>
  <si>
    <t>PI 7687 Fortalecimiento a las organizaciones sociales y comunitarias para una participación ciudadana informada e incidente con enfoque diferencial en el Distrito Capital Bogotá. Observatorio</t>
  </si>
  <si>
    <t>Elaborar un informe de seguimiento a la política pública de participación ciudadana de la administración actual y una comparación de sus resultados con las dos administraciones anteriores</t>
  </si>
  <si>
    <t>Documento de análisis de la  política pública de participación ciudadana de la administración actual y una comparación de sus resultados con las administraciones anteriores</t>
  </si>
  <si>
    <t xml:space="preserve">Se modifica la actividad  a desarrollar y las fechas de entrega con base a los resultados de la reunión de planeación de los productos del Observatorio realizada con el director y la subdirectora de la SFOS. Los porcentajes programados se ajustan de acuerdo a las nuevas fechas de corte de análisis de los datos. Este mes no se evidenciaron avances puesto que no se contaba con personal contratado para ejecutar esta actividad. </t>
  </si>
  <si>
    <t>Elaborar un documento de análisis sobre luchas sociales en Bogotá</t>
  </si>
  <si>
    <t>Se modifican  las fechas de entrega y los porcentajes programados debido a que en este momeno no se cuenta con personal contratado para ejecutar esta actividad</t>
  </si>
  <si>
    <t>Informe diagramado sobre instancias de participación ciudadana según datos del IFIS con corte de diciembre de 2022.</t>
  </si>
  <si>
    <t>Este mes no se evidenciaron avances significativos puesto que no se contaba con personal contratado para ejecutar esta actividad. Adicionalmente, se modificaron los porcentajes programados debido al cambio de la fecha de corte de análisis de los datos acordada en reunión con el director, la subdirectora de la SFOS y la gerente de Instancias.</t>
  </si>
  <si>
    <t xml:space="preserve">Informe diagramado sobre organizaciones y procesos sociales en Bogotá </t>
  </si>
  <si>
    <t>Se modifican  las fechas de elaboración de la actividad y los porcentajes programados debido a que en reunión con el director y la subdirectora de la SFOS se decidió cambiar el alcance del documento y las fechas de corte de análisis de los datos. Para este periodo no se contaba con personal contratado para ejecutar esta actividad.</t>
  </si>
  <si>
    <t>Se modifican  las fechas de elaboración de la actividad y los porcentajes programados debido a que en este momeno no se cuenta con personal contratado para ejecutar esta actividad</t>
  </si>
  <si>
    <t>Se modifican  las fechas de elaboración de la actividad y los porcentajes programados con base a los  resultados de la reunión de planeación del Observatorio realizada con el director y la subdirectora de la SFOS. En este momeno no se cuenta con personal contratado para ejecutar esta actividad</t>
  </si>
  <si>
    <r>
      <rPr>
        <b/>
        <sz val="12"/>
        <color rgb="FFFF0000"/>
        <rFont val="Arial"/>
        <family val="2"/>
      </rPr>
      <t xml:space="preserve">PAAC-2023 </t>
    </r>
    <r>
      <rPr>
        <b/>
        <u/>
        <sz val="12"/>
        <color rgb="FFFF0000"/>
        <rFont val="Arial"/>
        <family val="2"/>
      </rPr>
      <t>Componente 2</t>
    </r>
    <r>
      <rPr>
        <sz val="12"/>
        <color rgb="FFFF0000"/>
        <rFont val="Arial"/>
        <family val="2"/>
      </rPr>
      <t xml:space="preserve">: Rendición de Cuentas
</t>
    </r>
    <r>
      <rPr>
        <b/>
        <sz val="12"/>
        <color rgb="FFFF0000"/>
        <rFont val="Arial"/>
        <family val="2"/>
      </rPr>
      <t>Subcomponente 2</t>
    </r>
    <r>
      <rPr>
        <sz val="12"/>
        <color rgb="FFFF0000"/>
        <rFont val="Arial"/>
        <family val="2"/>
      </rPr>
      <t>. Diálogo en doble vía con la ciudadanía y sus organizaciones</t>
    </r>
  </si>
  <si>
    <t>Realizar 20 programas de Área Común para promocionar las acciones territoriales, la oferta institucional y la pedagogía sobre los asuntos relevantes de las organizaciones comunales de la ciudad.</t>
  </si>
  <si>
    <t xml:space="preserve">Dadas los retrasos en la contratación del equipo, no se logrará el cumplimiento de la meta. Se requiere redistribuir y reducir en 2 la meta planteada inicialmente.
</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</si>
  <si>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El cumplimiento de la meta se redistribuirá en los siguientes  2 meses.
</t>
  </si>
  <si>
    <t xml:space="preserve">Dadas los retrasos en la contratación de gran parte del equipo territorial, no se logrará el cumplimiento de la meta.
Con el equipo contratado hasta la fecha, se ha priorizado la respuesta a peticiones ciudadanas y  la atención ciudadana, razón por la cual no se ha podido  atender las acciones territoriales. Se ha generado asistencia técnica a un grupo de organizaciones comunales pero no hacían parte de las priorizadas para el año 2023. El cumplimiento de la meta se redistribuirá en los siguientes  2 meses.
</t>
  </si>
  <si>
    <t xml:space="preserve">La entrega de los incentivos a los Consejos Locales de Propiedad Horizontal y el Distrital se realizarán en el día de la Propiedad Horizontal en el mes de Agosto.
</t>
  </si>
  <si>
    <t xml:space="preserve">Aunque la plataforma 2.0 se termina en el mes de febrero, durante marzo entrará en funcionamiento y se requieren al menos dos semanas para atender cualquier requerimiento que se genere en su puesta en marcha.
</t>
  </si>
  <si>
    <t xml:space="preserve">Por decisión de la Secretaría de Gobierno se concertó con la Federación de Acción Comunal hacer algunos ajustes al borrador de Decreto, situación que conlleva a que la Política sea adoptada en el mes de Abríl.
</t>
  </si>
  <si>
    <t>Lina Paola Bernal Loaiza / Alexandra Castillo Ardila</t>
  </si>
  <si>
    <t>Laura Osorio / María Angélica Castro Corredor</t>
  </si>
  <si>
    <t>Omaira Morales 
Arboleda / Pablo César Pacheco</t>
  </si>
  <si>
    <t>Laura Marcela Acuña</t>
  </si>
  <si>
    <t>Adelantar procesos de mediación de conflictos y construcción de pactos con participación ciudadana.</t>
  </si>
  <si>
    <t>Justificación</t>
  </si>
  <si>
    <t>Se hace necesario cambiar la redacción de esta actividad teniendo en cuenta que no se suscriben 17 pactos en esta vigencia si no 18, en los cuales intervienen diferentes procesos de mediación configurados por sus etapas, de tal manera que podamos ir reportando el avance de cada etapa surtida para lograr la firma del pacto y no solo el pacto firmado.</t>
  </si>
  <si>
    <r>
      <rPr>
        <b/>
        <sz val="12"/>
        <color rgb="FFFF0000"/>
        <rFont val="Arial"/>
        <family val="2"/>
      </rPr>
      <t xml:space="preserve">Actividad estratégica - Subdirección de Promoción de la Participación - </t>
    </r>
    <r>
      <rPr>
        <sz val="12"/>
        <color rgb="FFFF0000"/>
        <rFont val="Arial"/>
        <family val="2"/>
      </rPr>
      <t>Implementar una (1) estrategia para promover expresiones y acciones diversas e innovadoras de participación ciudadana y social para aportar a sujetos y procesos activos en la sostenibilidad del nuevo contrato social.</t>
    </r>
  </si>
  <si>
    <t xml:space="preserve">De acuerdo con correo electrónico proveniente de la Dirección General, fuimos informados que la estrategia Juntos Cuidamos Bogotá fue replanteada por parte del despacho de la Alcaldía Mayor de Bogotá desde el mes de noviembre de 2022, razón por la cual no se ha requerido apoyo de los y las articuladoras de la SPP. En este sentido, solicitamos eliminar la actividad. </t>
  </si>
  <si>
    <t>Se modifica lel porcentaje programado para la actividad,  lo anterior teniendo en cuenta que hasta el mes de marzo se contó con la totalidad del personal en territorio para iniciar con los acercamientos y gestiones pertinentes.</t>
  </si>
  <si>
    <t xml:space="preserve">se amplía 2 meses la ejecución, lo anterior debido a los tiempos empleados en conseguir el perfil del profesional encargado de diseñar la metrología. La persona fue apenas seleccionada la semana pasada, y teniendo en cuenta los tiempos de contratación actuales de la entidad se prevé que la contratación se dé durante el mes de abril y que la actividad se lleve a cabo durante los meses de mayo, junio y julio. Se modifica fecha inicial y final de la actividad </t>
  </si>
  <si>
    <t>Se corre un mes la ejecución toda vez que no se alcanzó a abrir la convocatoria durante el mes de marzo. Lo anterior debido principalmente a la necesidad de coordinación con otros entidades y aprobación documental por parte de estas. Si bien se modifica fecha de inicio de la actividad no se modifica fecha de finalización. </t>
  </si>
  <si>
    <t>Entregar incentivos a 19 organizaciones de propiedad horizontal</t>
  </si>
  <si>
    <t>La entrega de los incentivos a los Consejos Locales de Propiedad Horizontal y el Distrital se realizarán en el día de la Propiedad Horizontal en el mes de Agosto y se solicita ajuste por error de digitación del número de Consejos Locales, dado que estos son 19 y no 24</t>
  </si>
  <si>
    <t>31/09/2023</t>
  </si>
  <si>
    <t>En el marco del memorando de entendimiento con la Universidad del Rosario, el aliado estratégico solicita el cambio de fecha</t>
  </si>
  <si>
    <t>Para el desarrollo de los papers las temáticas son validadas con la Dirección General de la entidad. Este proceso este año tuvo algunas demoras en la selección por la cantidad de posibilidades y debido a que se tuvo que coordinar con Observatorio para garantizar la no repetición de temas a abordar. Este proceso administrativo de aprobación tardó más de lo esperado, razón por la cual se realiza dicha solicitud</t>
  </si>
  <si>
    <t>Teniendo en cuenta las fechas definidas para el Seminario Internacional de Presupuestos Participativos (26, 27 y 28 de julio) se identifica la necesidad de mover la fecha de finalización de la actividad pues esta estaba programada para el mes de mayo. Sin embargo, no se modifica la fecha de inicio, teniendo en cuenta que desde el mes de marzo se está llevando acciones desde el equipo de Escuela para dar cumplimiento a la actividad</t>
  </si>
  <si>
    <t>Definir el Mapa de conocimiento de la entidad</t>
  </si>
  <si>
    <t xml:space="preserve">Se requiere crear esta actividad con el fin de dejar constancia en este plan es explícita para garantizar el cumplimiento de los lineamientos contenidos en la política. </t>
  </si>
  <si>
    <t>Mapa de conocimiento de la entidad</t>
  </si>
  <si>
    <t>Juan Camilo Mantilla</t>
  </si>
  <si>
    <t xml:space="preserve">Se ajusta la magnitud de la actividad, ya que la realización de los programas puede estar sujeto a ajustes durante la vigencia. Adicionalmente, se amplia la descripción de la actividad para incorporar actividades con organizaciones comunales y de propiedad horizontal. </t>
  </si>
  <si>
    <t xml:space="preserve">Realizar 8 programas de “Área Común” para promocionar las acciones territoriales y la oferta e incentivos institucionales dirigidos a las Organizaciones comunales y 7 programas informativos y pedagógicos: “Entre Vecinos: El podcast de la propiedad horizontal” dirigido a las copropiedades que se rigen que se rigen por la Ley 675 de 2001.
</t>
  </si>
  <si>
    <t xml:space="preserve">Apoyar desde las Subdirecciones y la Secretaria General a la Oficina Asesora de Comunicaciones y a la Oficina Asesora de Planeación en el diseño de la batería de herramientas para la difusión del portafolio de servicios institucional en el territorio. 
</t>
  </si>
  <si>
    <t xml:space="preserve">Diseñar la estrategia de difusión del portafolio de servicios institucional con las demás subdirecciones y la Secretaria General - Servicio a la ciudadanía 
</t>
  </si>
  <si>
    <t xml:space="preserve">Teniendo en cuenta las articulaciones y la búsqueda realizada desde la Subdirección de Promoción, se evidenció que esta actividad no corresponde como tal, a una estrategia metodológica para ser creada en un documento parametrizado en el Sigparticipo de la entidad, si no que surgió más, como la creación de una herramienta o lineamiento para que los funcionarios y servidores del IDPAC bajaran a territorio la oferta de servicios en un mismo lenguaje o dialogo con la comunidad.
Para ello se define que la elaboración de los parámetros de la estrategia del portafolio de servicios deberá ser diseñada por la Oficina asesora de Comunicaciones y la Oficina Asesora de planeación, lo anterior lo soportan las actas de reunión de directivos correspondientes al 4 de marzo de 2022 y del 5 de Julio de 2022.
Así las cosas,  se realizó mesa de trabajo y acercamiento con la oficina Asesora de Comunicaciones quien al respecto contextualizó el enfoque por el cual surge esta actividad en la entidad para el año 2022, razón por la cual se determina que debe ajustarse más a realizar una batería de herramientas para la difusión del portafolio en el territorio que unifique la oferta institucional. 
</t>
  </si>
  <si>
    <t xml:space="preserve">Se solicita la ampliación de la fecha final de la actividad, ante la cantidad de observaciones realizadas por la Oficina Asesora de Planeación-OAP, las cuales incluyen ajustes de fondo que están siendo evaluados por equipo de Tecnologías de la Información para determinar su pertinencia. </t>
  </si>
  <si>
    <t xml:space="preserve">Intervenir 100 cajas del archivo central aplicando la TRD vigente. </t>
  </si>
  <si>
    <t>Se solicita la modificación en la redacción de esta actividad puesto que para la ejecución de esta tarea, se tenía programada la contratación de 3 personas. No obstante y teniendo en cuenta la reducción en el presupuesto del IDPAC, sólo fue posible la contratación de una persona, quien finalizó anticipadamente su contrato. Por lo que actualmente no se cuenta con personal parasu desarrollo.</t>
  </si>
  <si>
    <r>
      <t xml:space="preserve">31/07/2023
</t>
    </r>
    <r>
      <rPr>
        <sz val="12"/>
        <color rgb="FFFF0000"/>
        <rFont val="Arial"/>
        <family val="2"/>
      </rPr>
      <t>30/11/2023</t>
    </r>
  </si>
  <si>
    <t>De acuerdo con lo establecido en el CONPES 4070, las acciones que realicen las entidades para fortalecer la garantía del derecho de acceso a la información pública que permitan un diálogo transparente e informado entre la ciudadanía y el Estado, deberán responder a los protocolos y lineamientos que expida el Departamento Administrativo de la Presidencia de la República, a través de la Secretaría de Transparencia y el Departamento Nacional de Planeación. Estos documentos están proyectados a desarrollarse entre 2022 y 2024, y a partir de los resultados encontrados, habrá un llamado a las entidades territoriales para generar procesos de articulación con las entidades líderes de estos temas, e implementar los lineamientos y guías en la materia</t>
  </si>
  <si>
    <t>Presentar con corte trimestral al Comité Institucional de Gestión y Desempeño, la recopilación de las sugerencias ciudadanas allegadas al Instituto.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</si>
</sst>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 #,##0;[Red]\-&quot;$&quot;\ #,##0"/>
    <numFmt numFmtId="42" formatCode="_-&quot;$&quot;\ * #,##0_-;\-&quot;$&quot;\ * #,##0_-;_-&quot;$&quot;\ * &quot;-&quot;_-;_-@_-"/>
    <numFmt numFmtId="41" formatCode="_-* #,##0_-;\-* #,##0_-;_-* &quot;-&quot;_-;_-@_-"/>
    <numFmt numFmtId="44" formatCode="_-&quot;$&quot;\ * #,##0.00_-;\-&quot;$&quot;\ * #,##0.00_-;_-&quot;$&quot;\ * &quot;-&quot;??_-;_-@_-"/>
    <numFmt numFmtId="164" formatCode="&quot;$&quot;\ #,##0"/>
    <numFmt numFmtId="165" formatCode="_(&quot;$&quot;\ * #,##0.00_);_(&quot;$&quot;\ * \(#,##0.00\);_(&quot;$&quot;\ * &quot;-&quot;??_);_(@_)"/>
  </numFmts>
  <fonts count="22" x14ac:knownFonts="1">
    <font>
      <sz val="11"/>
      <color rgb="FF000000"/>
      <name val="Calibri"/>
      <family val="2"/>
    </font>
    <font>
      <sz val="10"/>
      <color rgb="FF000000"/>
      <name val="Arial"/>
      <family val="2"/>
    </font>
    <font>
      <sz val="11"/>
      <color indexed="8"/>
      <name val="Calibri"/>
      <family val="2"/>
    </font>
    <font>
      <sz val="11"/>
      <color rgb="FF000000"/>
      <name val="Calibri"/>
      <family val="2"/>
    </font>
    <font>
      <sz val="12"/>
      <color rgb="FF000000"/>
      <name val="Arial"/>
      <family val="2"/>
    </font>
    <font>
      <b/>
      <sz val="12"/>
      <color rgb="FF000000"/>
      <name val="Arial"/>
      <family val="2"/>
    </font>
    <font>
      <b/>
      <sz val="12"/>
      <name val="Arial"/>
      <family val="2"/>
    </font>
    <font>
      <sz val="12"/>
      <color theme="1" tint="4.9989318521683403E-2"/>
      <name val="Arial"/>
      <family val="2"/>
    </font>
    <font>
      <b/>
      <sz val="12"/>
      <color theme="1"/>
      <name val="Arial"/>
      <family val="2"/>
    </font>
    <font>
      <sz val="12"/>
      <color theme="1"/>
      <name val="Arial"/>
      <family val="2"/>
    </font>
    <font>
      <b/>
      <sz val="12"/>
      <color theme="0"/>
      <name val="Arial"/>
      <family val="2"/>
    </font>
    <font>
      <sz val="12"/>
      <color theme="0"/>
      <name val="Arial"/>
      <family val="2"/>
    </font>
    <font>
      <sz val="12"/>
      <name val="Arial"/>
      <family val="2"/>
    </font>
    <font>
      <b/>
      <u/>
      <sz val="12"/>
      <name val="Arial"/>
      <family val="2"/>
    </font>
    <font>
      <sz val="8"/>
      <name val="Calibri"/>
      <family val="2"/>
    </font>
    <font>
      <sz val="11"/>
      <name val="Arial"/>
      <family val="2"/>
    </font>
    <font>
      <b/>
      <sz val="11"/>
      <name val="Arial"/>
      <family val="2"/>
    </font>
    <font>
      <u/>
      <sz val="12"/>
      <name val="Arial"/>
      <family val="2"/>
    </font>
    <font>
      <sz val="11"/>
      <color rgb="FF000000"/>
      <name val="Arial"/>
      <family val="2"/>
    </font>
    <font>
      <sz val="12"/>
      <color rgb="FFFF0000"/>
      <name val="Arial"/>
      <family val="2"/>
    </font>
    <font>
      <b/>
      <sz val="12"/>
      <color rgb="FFFF0000"/>
      <name val="Arial"/>
      <family val="2"/>
    </font>
    <font>
      <b/>
      <u/>
      <sz val="12"/>
      <color rgb="FFFF0000"/>
      <name val="Arial"/>
      <family val="2"/>
    </font>
  </fonts>
  <fills count="16">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theme="5" tint="0.79998168889431442"/>
        <bgColor indexed="64"/>
      </patternFill>
    </fill>
    <fill>
      <patternFill patternType="solid">
        <fgColor theme="5" tint="0.79998168889431442"/>
        <bgColor rgb="FFFFFFFF"/>
      </patternFill>
    </fill>
    <fill>
      <patternFill patternType="solid">
        <fgColor rgb="FFFFFF00"/>
        <bgColor rgb="FFFFFFFF"/>
      </patternFill>
    </fill>
    <fill>
      <patternFill patternType="solid">
        <fgColor theme="8" tint="0.39997558519241921"/>
        <bgColor rgb="FFFFFFFF"/>
      </patternFill>
    </fill>
    <fill>
      <patternFill patternType="solid">
        <fgColor theme="9" tint="0.39997558519241921"/>
        <bgColor rgb="FFFFFFFF"/>
      </patternFill>
    </fill>
    <fill>
      <patternFill patternType="solid">
        <fgColor rgb="FFFFFFFF"/>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8">
    <xf numFmtId="0" fontId="0" fillId="0" borderId="0"/>
    <xf numFmtId="0" fontId="1" fillId="0" borderId="0" applyNumberFormat="0" applyBorder="0" applyProtection="0"/>
    <xf numFmtId="0" fontId="2" fillId="0" borderId="0" applyNumberFormat="0" applyFill="0" applyBorder="0" applyProtection="0"/>
    <xf numFmtId="44" fontId="3" fillId="0" borderId="0" applyFont="0" applyFill="0" applyBorder="0" applyAlignment="0" applyProtection="0"/>
    <xf numFmtId="9"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165" fontId="3" fillId="0" borderId="0" applyFont="0" applyFill="0" applyBorder="0" applyAlignment="0" applyProtection="0"/>
  </cellStyleXfs>
  <cellXfs count="304">
    <xf numFmtId="0" fontId="0" fillId="0" borderId="0" xfId="0"/>
    <xf numFmtId="0" fontId="4" fillId="3" borderId="0" xfId="1" applyFont="1" applyFill="1" applyAlignment="1" applyProtection="1">
      <alignment vertical="center" wrapText="1"/>
    </xf>
    <xf numFmtId="0" fontId="4" fillId="2" borderId="0" xfId="1" applyFont="1" applyFill="1" applyAlignment="1" applyProtection="1">
      <alignment vertical="center" wrapText="1"/>
    </xf>
    <xf numFmtId="0" fontId="4" fillId="2" borderId="0" xfId="1" applyFont="1" applyFill="1" applyAlignment="1" applyProtection="1">
      <alignment horizontal="center" vertical="center" wrapText="1"/>
    </xf>
    <xf numFmtId="0" fontId="4" fillId="2" borderId="0" xfId="1" applyFont="1" applyFill="1" applyBorder="1" applyAlignment="1" applyProtection="1">
      <alignment vertical="center" wrapText="1"/>
    </xf>
    <xf numFmtId="0" fontId="4" fillId="2" borderId="0" xfId="1" applyFont="1" applyFill="1" applyBorder="1" applyAlignment="1" applyProtection="1">
      <alignment horizontal="center" vertical="center" wrapText="1"/>
    </xf>
    <xf numFmtId="0" fontId="4" fillId="4" borderId="0"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0" fontId="5" fillId="2" borderId="0" xfId="1" applyFont="1" applyFill="1" applyAlignment="1" applyProtection="1">
      <alignment horizontal="center" vertical="center" wrapText="1"/>
    </xf>
    <xf numFmtId="0" fontId="4" fillId="4" borderId="0" xfId="1" applyFont="1" applyFill="1" applyAlignment="1" applyProtection="1">
      <alignment horizontal="center" vertical="center" wrapText="1"/>
    </xf>
    <xf numFmtId="0" fontId="6" fillId="6" borderId="1" xfId="0" applyFont="1" applyFill="1" applyBorder="1" applyAlignment="1">
      <alignment horizontal="center" vertical="center" wrapText="1"/>
    </xf>
    <xf numFmtId="14" fontId="7" fillId="0" borderId="1" xfId="0" applyNumberFormat="1" applyFont="1" applyBorder="1" applyAlignment="1" applyProtection="1">
      <alignment horizontal="center" vertical="center" wrapText="1"/>
      <protection locked="0"/>
    </xf>
    <xf numFmtId="0" fontId="5" fillId="8" borderId="1" xfId="1" applyFont="1" applyFill="1" applyBorder="1" applyAlignment="1" applyProtection="1">
      <alignment horizontal="center" vertical="center" wrapText="1"/>
    </xf>
    <xf numFmtId="14" fontId="4" fillId="2" borderId="0" xfId="1" applyNumberFormat="1" applyFont="1" applyFill="1" applyBorder="1" applyAlignment="1" applyProtection="1">
      <alignment horizontal="left" vertical="center" wrapText="1"/>
    </xf>
    <xf numFmtId="1" fontId="8" fillId="6" borderId="1" xfId="0" applyNumberFormat="1" applyFont="1" applyFill="1" applyBorder="1" applyAlignment="1" applyProtection="1">
      <alignment horizontal="center" vertical="center"/>
      <protection locked="0"/>
    </xf>
    <xf numFmtId="1" fontId="9" fillId="4" borderId="0" xfId="0" applyNumberFormat="1" applyFont="1" applyFill="1" applyAlignment="1" applyProtection="1">
      <alignment horizontal="center" vertical="center" wrapText="1"/>
      <protection locked="0"/>
    </xf>
    <xf numFmtId="1" fontId="9" fillId="6"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5" fillId="5" borderId="0" xfId="1" applyFont="1" applyFill="1" applyBorder="1" applyAlignment="1" applyProtection="1">
      <alignment horizontal="left" vertical="center" wrapText="1"/>
    </xf>
    <xf numFmtId="0" fontId="4" fillId="3" borderId="0" xfId="0" applyFont="1" applyFill="1"/>
    <xf numFmtId="0" fontId="5" fillId="5" borderId="0" xfId="1" applyFont="1" applyFill="1" applyBorder="1" applyAlignment="1" applyProtection="1">
      <alignment horizontal="center" vertical="center" wrapText="1"/>
    </xf>
    <xf numFmtId="0" fontId="4" fillId="3" borderId="0" xfId="0" applyFont="1" applyFill="1" applyAlignment="1">
      <alignment horizontal="center" vertical="center"/>
    </xf>
    <xf numFmtId="0" fontId="4" fillId="4" borderId="0" xfId="0" applyFont="1" applyFill="1" applyAlignment="1">
      <alignment horizontal="center" vertical="center"/>
    </xf>
    <xf numFmtId="0" fontId="4" fillId="3" borderId="0" xfId="1" applyFont="1" applyFill="1" applyBorder="1" applyAlignment="1" applyProtection="1">
      <alignment vertical="center" wrapText="1"/>
    </xf>
    <xf numFmtId="0" fontId="4" fillId="3" borderId="0" xfId="1" applyFont="1" applyFill="1" applyAlignment="1" applyProtection="1">
      <alignment horizontal="center" vertical="center" wrapText="1"/>
    </xf>
    <xf numFmtId="164" fontId="12" fillId="0" borderId="1" xfId="3" applyNumberFormat="1" applyFont="1" applyFill="1" applyBorder="1" applyAlignment="1" applyProtection="1">
      <alignment horizontal="justify" vertical="center" wrapText="1"/>
      <protection locked="0"/>
    </xf>
    <xf numFmtId="9" fontId="12" fillId="0" borderId="1" xfId="4" applyFont="1" applyFill="1" applyBorder="1" applyAlignment="1" applyProtection="1">
      <alignment horizontal="justify" vertical="center" wrapText="1"/>
      <protection locked="0"/>
    </xf>
    <xf numFmtId="14" fontId="4" fillId="0" borderId="1" xfId="1" applyNumberFormat="1" applyFont="1" applyBorder="1" applyAlignment="1" applyProtection="1">
      <alignment horizontal="center" vertical="center" wrapText="1"/>
    </xf>
    <xf numFmtId="0" fontId="4" fillId="0" borderId="0" xfId="1" applyFont="1" applyAlignment="1" applyProtection="1">
      <alignment vertical="center" wrapText="1"/>
    </xf>
    <xf numFmtId="0" fontId="12" fillId="0" borderId="1" xfId="4" applyNumberFormat="1" applyFont="1" applyFill="1" applyBorder="1" applyAlignment="1" applyProtection="1">
      <alignment horizontal="justify" vertical="center" wrapText="1"/>
      <protection locked="0"/>
    </xf>
    <xf numFmtId="0" fontId="12" fillId="0" borderId="0" xfId="1" applyFont="1" applyAlignment="1" applyProtection="1">
      <alignment vertical="center" wrapText="1"/>
    </xf>
    <xf numFmtId="9" fontId="12" fillId="0" borderId="1" xfId="4" applyFont="1" applyFill="1" applyBorder="1" applyAlignment="1" applyProtection="1">
      <alignment horizontal="center" vertical="center" wrapText="1"/>
      <protection locked="0"/>
    </xf>
    <xf numFmtId="0" fontId="10" fillId="7" borderId="1" xfId="0" applyFont="1" applyFill="1" applyBorder="1" applyAlignment="1">
      <alignment horizontal="center" vertical="center" wrapText="1"/>
    </xf>
    <xf numFmtId="9" fontId="12" fillId="0" borderId="1" xfId="4" applyFont="1" applyFill="1" applyBorder="1" applyAlignment="1" applyProtection="1">
      <alignment horizontal="center" vertical="center" wrapText="1"/>
    </xf>
    <xf numFmtId="1" fontId="12" fillId="0" borderId="1" xfId="4" applyNumberFormat="1" applyFont="1" applyFill="1" applyBorder="1" applyAlignment="1" applyProtection="1">
      <alignment horizontal="center" vertical="center" wrapText="1"/>
      <protection locked="0"/>
    </xf>
    <xf numFmtId="0" fontId="4" fillId="10" borderId="0" xfId="1" applyFont="1" applyFill="1" applyAlignment="1" applyProtection="1">
      <alignment vertical="center" wrapText="1"/>
    </xf>
    <xf numFmtId="0" fontId="4" fillId="9" borderId="0" xfId="1" applyFont="1" applyFill="1" applyAlignment="1" applyProtection="1">
      <alignment vertical="center" wrapText="1"/>
    </xf>
    <xf numFmtId="9" fontId="12" fillId="0" borderId="2" xfId="4" applyFont="1" applyFill="1" applyBorder="1" applyAlignment="1" applyProtection="1">
      <alignment horizontal="center" vertical="center" wrapText="1"/>
      <protection locked="0"/>
    </xf>
    <xf numFmtId="0" fontId="4" fillId="11" borderId="0" xfId="1" applyFont="1" applyFill="1" applyAlignment="1" applyProtection="1">
      <alignment vertical="center" wrapText="1"/>
    </xf>
    <xf numFmtId="0" fontId="4" fillId="12" borderId="0" xfId="1" applyFont="1" applyFill="1" applyAlignment="1" applyProtection="1">
      <alignment vertical="center" wrapText="1"/>
    </xf>
    <xf numFmtId="0" fontId="4" fillId="13" borderId="0" xfId="1" applyFont="1" applyFill="1" applyAlignment="1" applyProtection="1">
      <alignment vertical="center" wrapText="1"/>
    </xf>
    <xf numFmtId="9" fontId="15" fillId="0" borderId="8" xfId="4" applyFont="1" applyFill="1" applyBorder="1" applyAlignment="1" applyProtection="1">
      <alignment horizontal="center" vertical="center" wrapText="1"/>
      <protection locked="0"/>
    </xf>
    <xf numFmtId="0" fontId="12" fillId="14" borderId="0" xfId="1" applyFont="1" applyFill="1" applyAlignment="1" applyProtection="1">
      <alignment vertical="center" wrapText="1"/>
    </xf>
    <xf numFmtId="0" fontId="12" fillId="0" borderId="1" xfId="1" applyFont="1" applyBorder="1" applyAlignment="1" applyProtection="1">
      <alignment horizontal="justify" vertical="center" wrapText="1"/>
    </xf>
    <xf numFmtId="0" fontId="12"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12" fillId="0" borderId="2" xfId="0" applyFont="1" applyBorder="1" applyAlignment="1" applyProtection="1">
      <alignment horizontal="justify" vertical="center" wrapText="1"/>
      <protection locked="0"/>
    </xf>
    <xf numFmtId="0" fontId="12" fillId="0" borderId="7" xfId="0" applyFont="1" applyBorder="1" applyAlignment="1">
      <alignment horizontal="justify" vertical="center" wrapText="1"/>
    </xf>
    <xf numFmtId="1" fontId="12" fillId="0" borderId="1" xfId="4" applyNumberFormat="1" applyFont="1" applyFill="1" applyBorder="1" applyAlignment="1" applyProtection="1">
      <alignment horizontal="justify" vertical="center" wrapText="1"/>
      <protection locked="0"/>
    </xf>
    <xf numFmtId="14" fontId="12" fillId="0" borderId="1" xfId="1" applyNumberFormat="1" applyFont="1" applyBorder="1" applyAlignment="1" applyProtection="1">
      <alignment horizontal="justify" vertical="center" wrapText="1"/>
    </xf>
    <xf numFmtId="0" fontId="12" fillId="0" borderId="1" xfId="0" applyFont="1" applyBorder="1" applyAlignment="1">
      <alignment horizontal="justify" vertical="center" wrapText="1"/>
    </xf>
    <xf numFmtId="42" fontId="12" fillId="0" borderId="4" xfId="6" applyFont="1" applyFill="1" applyBorder="1" applyAlignment="1" applyProtection="1">
      <alignment horizontal="center" vertical="center" wrapText="1"/>
    </xf>
    <xf numFmtId="0" fontId="12" fillId="0" borderId="1" xfId="4" applyNumberFormat="1" applyFont="1" applyFill="1" applyBorder="1" applyAlignment="1" applyProtection="1">
      <alignment horizontal="center" vertical="center" wrapText="1"/>
    </xf>
    <xf numFmtId="42" fontId="12" fillId="0" borderId="1" xfId="6" applyFont="1" applyFill="1" applyBorder="1" applyAlignment="1" applyProtection="1">
      <alignment horizontal="center" vertical="center"/>
    </xf>
    <xf numFmtId="9" fontId="12" fillId="0" borderId="3" xfId="4" applyFont="1" applyFill="1" applyBorder="1" applyAlignment="1" applyProtection="1">
      <alignment vertical="center" wrapText="1"/>
    </xf>
    <xf numFmtId="10" fontId="12" fillId="0" borderId="1" xfId="4" applyNumberFormat="1" applyFont="1" applyFill="1" applyBorder="1" applyAlignment="1" applyProtection="1">
      <alignment horizontal="center" vertical="center" wrapText="1"/>
    </xf>
    <xf numFmtId="0" fontId="12" fillId="0" borderId="1" xfId="1" applyFont="1" applyBorder="1" applyAlignment="1" applyProtection="1">
      <alignment vertical="center" wrapText="1"/>
    </xf>
    <xf numFmtId="9" fontId="12" fillId="0" borderId="1" xfId="1" applyNumberFormat="1" applyFont="1" applyBorder="1" applyAlignment="1" applyProtection="1">
      <alignment horizontal="justify" vertical="center" wrapText="1"/>
    </xf>
    <xf numFmtId="9" fontId="12" fillId="0" borderId="7" xfId="0" applyNumberFormat="1" applyFont="1" applyBorder="1" applyAlignment="1">
      <alignment horizontal="justify" vertical="center" wrapText="1"/>
    </xf>
    <xf numFmtId="14" fontId="12" fillId="0" borderId="7" xfId="0" applyNumberFormat="1" applyFont="1" applyBorder="1" applyAlignment="1">
      <alignment horizontal="justify" vertical="center" wrapText="1"/>
    </xf>
    <xf numFmtId="0" fontId="12" fillId="0" borderId="1"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14" fontId="12" fillId="0" borderId="1" xfId="0" applyNumberFormat="1" applyFont="1" applyBorder="1" applyAlignment="1" applyProtection="1">
      <alignment horizontal="center" vertical="center" wrapText="1"/>
      <protection locked="0"/>
    </xf>
    <xf numFmtId="9" fontId="12" fillId="0" borderId="1" xfId="1" applyNumberFormat="1" applyFont="1" applyBorder="1" applyAlignment="1" applyProtection="1">
      <alignment horizontal="center" vertical="center" wrapText="1"/>
    </xf>
    <xf numFmtId="14" fontId="12" fillId="0" borderId="1" xfId="1" applyNumberFormat="1" applyFont="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1" fontId="12" fillId="0" borderId="1" xfId="1" applyNumberFormat="1" applyFont="1" applyBorder="1" applyAlignment="1" applyProtection="1">
      <alignment horizontal="center" vertical="center" wrapText="1"/>
    </xf>
    <xf numFmtId="9" fontId="12" fillId="0" borderId="1" xfId="1" applyNumberFormat="1"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2" fillId="0" borderId="1" xfId="1" applyNumberFormat="1" applyFont="1" applyBorder="1" applyAlignment="1" applyProtection="1">
      <alignment horizontal="center" vertical="center" wrapText="1"/>
    </xf>
    <xf numFmtId="0" fontId="15" fillId="0" borderId="1" xfId="0" applyFont="1" applyBorder="1" applyAlignment="1" applyProtection="1">
      <alignment horizontal="justify" vertical="center" wrapText="1"/>
      <protection locked="0"/>
    </xf>
    <xf numFmtId="0" fontId="15" fillId="0" borderId="5" xfId="0" applyFont="1" applyBorder="1" applyAlignment="1" applyProtection="1">
      <alignment horizontal="justify" vertical="center" wrapText="1"/>
      <protection locked="0"/>
    </xf>
    <xf numFmtId="0" fontId="12" fillId="0" borderId="1" xfId="1" applyFont="1" applyBorder="1" applyAlignment="1" applyProtection="1">
      <alignment horizontal="justify" vertical="center"/>
    </xf>
    <xf numFmtId="9" fontId="15" fillId="0" borderId="1" xfId="4" applyFont="1" applyFill="1" applyBorder="1" applyAlignment="1" applyProtection="1">
      <alignment horizontal="center" vertical="center" wrapText="1"/>
    </xf>
    <xf numFmtId="9" fontId="15" fillId="0" borderId="7" xfId="4" applyFont="1" applyFill="1" applyBorder="1" applyAlignment="1" applyProtection="1">
      <alignment horizontal="center" vertical="center" wrapText="1"/>
    </xf>
    <xf numFmtId="0" fontId="15" fillId="0" borderId="1" xfId="1" applyFont="1" applyBorder="1" applyAlignment="1" applyProtection="1">
      <alignment horizontal="center" vertical="center" wrapText="1"/>
    </xf>
    <xf numFmtId="0" fontId="12" fillId="0" borderId="1" xfId="0" applyFont="1" applyBorder="1" applyAlignment="1">
      <alignment horizontal="center" vertical="center" wrapText="1"/>
    </xf>
    <xf numFmtId="0" fontId="6" fillId="0" borderId="1" xfId="0" applyFont="1" applyBorder="1" applyAlignment="1">
      <alignment horizontal="justify" vertical="center" wrapText="1"/>
    </xf>
    <xf numFmtId="9"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9" fontId="12" fillId="0" borderId="1" xfId="0" applyNumberFormat="1" applyFont="1" applyBorder="1" applyAlignment="1">
      <alignment vertical="center"/>
    </xf>
    <xf numFmtId="3" fontId="12" fillId="0" borderId="1" xfId="1" applyNumberFormat="1" applyFont="1" applyBorder="1" applyAlignment="1" applyProtection="1">
      <alignment horizontal="center" vertical="center" wrapText="1"/>
    </xf>
    <xf numFmtId="0" fontId="15" fillId="0" borderId="1" xfId="1" applyFont="1" applyBorder="1" applyAlignment="1" applyProtection="1">
      <alignment horizontal="justify" vertical="center" wrapText="1"/>
    </xf>
    <xf numFmtId="9" fontId="15" fillId="0" borderId="1" xfId="1" applyNumberFormat="1" applyFont="1" applyBorder="1" applyAlignment="1" applyProtection="1">
      <alignment horizontal="center" vertical="center" wrapText="1"/>
    </xf>
    <xf numFmtId="0" fontId="12" fillId="0" borderId="2" xfId="1" applyFont="1" applyBorder="1" applyAlignment="1" applyProtection="1">
      <alignment horizontal="justify" vertical="center" wrapText="1"/>
    </xf>
    <xf numFmtId="9" fontId="12" fillId="0" borderId="2" xfId="1" applyNumberFormat="1" applyFont="1" applyBorder="1" applyAlignment="1" applyProtection="1">
      <alignment horizontal="center" vertical="center" wrapText="1"/>
    </xf>
    <xf numFmtId="14" fontId="12" fillId="0" borderId="2" xfId="1" applyNumberFormat="1" applyFont="1" applyBorder="1" applyAlignment="1" applyProtection="1">
      <alignment horizontal="center" vertical="center" wrapText="1"/>
    </xf>
    <xf numFmtId="9" fontId="12" fillId="0" borderId="1" xfId="1" applyNumberFormat="1" applyFont="1" applyBorder="1" applyAlignment="1" applyProtection="1">
      <alignment vertical="center" wrapText="1"/>
    </xf>
    <xf numFmtId="0" fontId="12" fillId="0" borderId="1" xfId="0" applyFont="1" applyBorder="1" applyAlignment="1">
      <alignment vertical="center" wrapText="1"/>
    </xf>
    <xf numFmtId="9" fontId="12" fillId="0" borderId="1" xfId="4" applyFont="1" applyBorder="1" applyAlignment="1" applyProtection="1">
      <alignment horizontal="center" vertical="center" wrapText="1"/>
    </xf>
    <xf numFmtId="0" fontId="18" fillId="0" borderId="1" xfId="1" applyFont="1" applyBorder="1" applyAlignment="1" applyProtection="1">
      <alignment horizontal="center" vertical="center" wrapText="1"/>
    </xf>
    <xf numFmtId="0" fontId="18" fillId="2" borderId="1" xfId="1" applyFont="1" applyFill="1" applyBorder="1" applyAlignment="1" applyProtection="1">
      <alignment horizontal="center" vertical="center" wrapText="1"/>
    </xf>
    <xf numFmtId="9" fontId="18" fillId="2" borderId="1" xfId="1" applyNumberFormat="1" applyFont="1" applyFill="1" applyBorder="1" applyAlignment="1" applyProtection="1">
      <alignment horizontal="center" vertical="center" wrapText="1"/>
    </xf>
    <xf numFmtId="0" fontId="18" fillId="4" borderId="1" xfId="1" applyFont="1" applyFill="1" applyBorder="1" applyAlignment="1" applyProtection="1">
      <alignment horizontal="center" vertical="center" wrapText="1"/>
    </xf>
    <xf numFmtId="164" fontId="15" fillId="0" borderId="1" xfId="3" applyNumberFormat="1" applyFont="1" applyFill="1" applyBorder="1" applyAlignment="1" applyProtection="1">
      <alignment horizontal="center" vertical="center" wrapText="1"/>
      <protection locked="0"/>
    </xf>
    <xf numFmtId="0" fontId="18" fillId="2" borderId="0" xfId="1" applyFont="1" applyFill="1" applyAlignment="1" applyProtection="1">
      <alignment vertical="center" wrapText="1"/>
    </xf>
    <xf numFmtId="9" fontId="18" fillId="4" borderId="1" xfId="1" applyNumberFormat="1" applyFont="1" applyFill="1" applyBorder="1" applyAlignment="1" applyProtection="1">
      <alignment horizontal="center" vertical="center" wrapText="1"/>
    </xf>
    <xf numFmtId="0" fontId="18" fillId="3" borderId="1" xfId="1" applyFont="1" applyFill="1" applyBorder="1" applyAlignment="1" applyProtection="1">
      <alignment horizontal="center" vertical="center" wrapText="1"/>
    </xf>
    <xf numFmtId="9" fontId="18" fillId="3" borderId="1" xfId="1" applyNumberFormat="1" applyFont="1" applyFill="1" applyBorder="1" applyAlignment="1" applyProtection="1">
      <alignment horizontal="center" vertical="center" wrapText="1"/>
    </xf>
    <xf numFmtId="0" fontId="18" fillId="0" borderId="1" xfId="1" applyFont="1" applyBorder="1" applyAlignment="1" applyProtection="1">
      <alignment vertical="center" wrapText="1"/>
    </xf>
    <xf numFmtId="14" fontId="18" fillId="0" borderId="1" xfId="1" applyNumberFormat="1" applyFont="1" applyBorder="1" applyAlignment="1" applyProtection="1">
      <alignment horizontal="center" vertical="center" wrapText="1"/>
    </xf>
    <xf numFmtId="0" fontId="18" fillId="0" borderId="1" xfId="1" applyFont="1" applyBorder="1" applyAlignment="1" applyProtection="1">
      <alignment horizontal="left" vertical="center" wrapText="1"/>
    </xf>
    <xf numFmtId="0" fontId="12" fillId="0" borderId="2" xfId="1" applyFont="1" applyBorder="1" applyAlignment="1" applyProtection="1">
      <alignment horizontal="center" vertical="center" wrapText="1"/>
    </xf>
    <xf numFmtId="41" fontId="12" fillId="0" borderId="4" xfId="5" applyFont="1" applyFill="1" applyBorder="1" applyAlignment="1" applyProtection="1">
      <alignment horizontal="center" vertical="center" wrapText="1"/>
    </xf>
    <xf numFmtId="9" fontId="12" fillId="0" borderId="4" xfId="0" applyNumberFormat="1" applyFont="1" applyBorder="1" applyAlignment="1">
      <alignment horizontal="center" vertical="center" wrapText="1"/>
    </xf>
    <xf numFmtId="9" fontId="15" fillId="0" borderId="4" xfId="1" applyNumberFormat="1" applyFont="1" applyBorder="1" applyAlignment="1" applyProtection="1">
      <alignment horizontal="center" vertical="center" wrapText="1"/>
    </xf>
    <xf numFmtId="0" fontId="12" fillId="15" borderId="1" xfId="1" applyFont="1" applyFill="1" applyBorder="1" applyAlignment="1" applyProtection="1">
      <alignment horizontal="justify" vertical="center" wrapText="1"/>
    </xf>
    <xf numFmtId="0" fontId="12" fillId="15" borderId="1" xfId="1" applyFont="1" applyFill="1" applyBorder="1" applyAlignment="1" applyProtection="1">
      <alignment horizontal="center" vertical="center" wrapText="1"/>
    </xf>
    <xf numFmtId="0" fontId="12" fillId="15" borderId="1" xfId="0" applyFont="1" applyFill="1" applyBorder="1" applyAlignment="1" applyProtection="1">
      <alignment horizontal="justify" vertical="center" wrapText="1"/>
      <protection locked="0"/>
    </xf>
    <xf numFmtId="9" fontId="12" fillId="15" borderId="1" xfId="4" applyFont="1" applyFill="1" applyBorder="1" applyAlignment="1" applyProtection="1">
      <alignment horizontal="center" vertical="center" wrapText="1"/>
      <protection locked="0"/>
    </xf>
    <xf numFmtId="9" fontId="19" fillId="15" borderId="1" xfId="1" applyNumberFormat="1" applyFont="1" applyFill="1" applyBorder="1" applyAlignment="1" applyProtection="1">
      <alignment horizontal="center" vertical="center" wrapText="1"/>
    </xf>
    <xf numFmtId="0" fontId="19" fillId="15" borderId="1" xfId="1" applyFont="1" applyFill="1" applyBorder="1" applyAlignment="1" applyProtection="1">
      <alignment horizontal="center" vertical="center" wrapText="1"/>
    </xf>
    <xf numFmtId="14" fontId="12" fillId="15" borderId="1" xfId="1" applyNumberFormat="1" applyFont="1" applyFill="1" applyBorder="1" applyAlignment="1" applyProtection="1">
      <alignment horizontal="center" vertical="center" wrapText="1"/>
    </xf>
    <xf numFmtId="14" fontId="19" fillId="15" borderId="1" xfId="1" applyNumberFormat="1" applyFont="1" applyFill="1" applyBorder="1" applyAlignment="1" applyProtection="1">
      <alignment horizontal="center" vertical="center" wrapText="1"/>
    </xf>
    <xf numFmtId="164" fontId="12" fillId="15" borderId="1" xfId="3" applyNumberFormat="1" applyFont="1" applyFill="1" applyBorder="1" applyAlignment="1" applyProtection="1">
      <alignment horizontal="justify" vertical="center" wrapText="1"/>
      <protection locked="0"/>
    </xf>
    <xf numFmtId="0" fontId="4" fillId="15" borderId="1" xfId="1" applyFont="1" applyFill="1" applyBorder="1" applyAlignment="1" applyProtection="1">
      <alignment vertical="center" wrapText="1"/>
    </xf>
    <xf numFmtId="0" fontId="19" fillId="0" borderId="1" xfId="1" applyFont="1" applyBorder="1" applyAlignment="1" applyProtection="1">
      <alignment horizontal="justify" vertical="center" wrapText="1"/>
    </xf>
    <xf numFmtId="0" fontId="19" fillId="0" borderId="1" xfId="1" applyFont="1" applyBorder="1" applyAlignment="1" applyProtection="1">
      <alignment horizontal="center" vertical="center" wrapText="1"/>
    </xf>
    <xf numFmtId="0" fontId="19" fillId="0" borderId="1" xfId="0" applyFont="1" applyBorder="1" applyAlignment="1" applyProtection="1">
      <alignment horizontal="justify" vertical="center" wrapText="1"/>
      <protection locked="0"/>
    </xf>
    <xf numFmtId="9" fontId="19" fillId="0" borderId="1" xfId="4" applyFont="1" applyFill="1" applyBorder="1" applyAlignment="1" applyProtection="1">
      <alignment horizontal="center" vertical="center" wrapText="1"/>
      <protection locked="0"/>
    </xf>
    <xf numFmtId="9" fontId="19" fillId="0" borderId="1" xfId="1" applyNumberFormat="1" applyFont="1" applyBorder="1" applyAlignment="1" applyProtection="1">
      <alignment horizontal="center" vertical="center" wrapText="1"/>
    </xf>
    <xf numFmtId="14" fontId="19" fillId="0" borderId="1" xfId="1" applyNumberFormat="1" applyFont="1" applyBorder="1" applyAlignment="1" applyProtection="1">
      <alignment horizontal="center" vertical="center" wrapText="1"/>
    </xf>
    <xf numFmtId="164" fontId="19" fillId="0" borderId="1" xfId="3" applyNumberFormat="1" applyFont="1" applyFill="1" applyBorder="1" applyAlignment="1" applyProtection="1">
      <alignment horizontal="justify" vertical="center" wrapText="1"/>
      <protection locked="0"/>
    </xf>
    <xf numFmtId="9" fontId="12" fillId="15" borderId="3" xfId="1" applyNumberFormat="1" applyFont="1" applyFill="1" applyBorder="1" applyAlignment="1" applyProtection="1">
      <alignment horizontal="center" vertical="center" wrapText="1"/>
    </xf>
    <xf numFmtId="14" fontId="12" fillId="15" borderId="1" xfId="0" applyNumberFormat="1" applyFont="1" applyFill="1" applyBorder="1" applyAlignment="1" applyProtection="1">
      <alignment horizontal="center" vertical="center" wrapText="1"/>
      <protection locked="0"/>
    </xf>
    <xf numFmtId="0" fontId="19" fillId="15" borderId="1" xfId="1" applyFont="1" applyFill="1" applyBorder="1" applyAlignment="1" applyProtection="1">
      <alignment horizontal="justify" vertical="center" wrapText="1"/>
    </xf>
    <xf numFmtId="0" fontId="19" fillId="15" borderId="4" xfId="1" applyFont="1" applyFill="1" applyBorder="1" applyAlignment="1" applyProtection="1">
      <alignment horizontal="center" vertical="center" wrapText="1"/>
    </xf>
    <xf numFmtId="41" fontId="19" fillId="15" borderId="4" xfId="5" applyFont="1" applyFill="1" applyBorder="1" applyAlignment="1" applyProtection="1">
      <alignment horizontal="center" vertical="center" wrapText="1"/>
    </xf>
    <xf numFmtId="9" fontId="19" fillId="15" borderId="1" xfId="4" applyFont="1" applyFill="1" applyBorder="1" applyAlignment="1" applyProtection="1">
      <alignment horizontal="center" vertical="center" wrapText="1"/>
    </xf>
    <xf numFmtId="9" fontId="19" fillId="15" borderId="2" xfId="4" applyFont="1" applyFill="1" applyBorder="1" applyAlignment="1" applyProtection="1">
      <alignment horizontal="center" vertical="center" wrapText="1"/>
    </xf>
    <xf numFmtId="9" fontId="19" fillId="15" borderId="1" xfId="4" applyFont="1" applyFill="1" applyBorder="1" applyAlignment="1" applyProtection="1">
      <alignment horizontal="center" vertical="center" wrapText="1"/>
      <protection locked="0"/>
    </xf>
    <xf numFmtId="0" fontId="19" fillId="11" borderId="0" xfId="1" applyFont="1" applyFill="1" applyAlignment="1" applyProtection="1">
      <alignment vertical="center" wrapText="1"/>
    </xf>
    <xf numFmtId="0" fontId="12" fillId="15" borderId="1" xfId="0" applyFont="1" applyFill="1" applyBorder="1" applyAlignment="1">
      <alignment horizontal="center" vertical="center" wrapText="1"/>
    </xf>
    <xf numFmtId="0" fontId="6" fillId="15" borderId="1" xfId="0" applyFont="1" applyFill="1" applyBorder="1" applyAlignment="1">
      <alignment horizontal="justify" vertical="center" wrapText="1"/>
    </xf>
    <xf numFmtId="9" fontId="12" fillId="15" borderId="1" xfId="0" applyNumberFormat="1" applyFont="1" applyFill="1" applyBorder="1" applyAlignment="1">
      <alignment horizontal="center" vertical="center" wrapText="1"/>
    </xf>
    <xf numFmtId="9" fontId="12" fillId="15" borderId="1" xfId="1" applyNumberFormat="1" applyFont="1" applyFill="1" applyBorder="1" applyAlignment="1" applyProtection="1">
      <alignment horizontal="center" vertical="center" wrapText="1"/>
    </xf>
    <xf numFmtId="0" fontId="19" fillId="15" borderId="1" xfId="0" applyFont="1" applyFill="1" applyBorder="1" applyAlignment="1">
      <alignment horizontal="justify" vertical="center" wrapText="1"/>
    </xf>
    <xf numFmtId="0" fontId="12" fillId="15" borderId="1" xfId="0" applyFont="1" applyFill="1" applyBorder="1" applyAlignment="1">
      <alignment horizontal="justify" vertical="center" wrapText="1"/>
    </xf>
    <xf numFmtId="0" fontId="4" fillId="11" borderId="1" xfId="1" applyFont="1" applyFill="1" applyBorder="1" applyAlignment="1" applyProtection="1">
      <alignment vertical="center" wrapText="1"/>
    </xf>
    <xf numFmtId="9" fontId="12" fillId="15" borderId="1" xfId="0" applyNumberFormat="1" applyFont="1" applyFill="1" applyBorder="1" applyAlignment="1">
      <alignment vertical="center"/>
    </xf>
    <xf numFmtId="3" fontId="12" fillId="15" borderId="1" xfId="1" applyNumberFormat="1" applyFont="1" applyFill="1" applyBorder="1" applyAlignment="1" applyProtection="1">
      <alignment horizontal="center" vertical="center" wrapText="1"/>
    </xf>
    <xf numFmtId="0" fontId="4" fillId="11" borderId="1" xfId="1" applyFont="1" applyFill="1" applyBorder="1" applyAlignment="1" applyProtection="1">
      <alignment horizontal="center" vertical="center" wrapText="1"/>
    </xf>
    <xf numFmtId="9" fontId="4" fillId="11" borderId="1" xfId="1" applyNumberFormat="1" applyFont="1" applyFill="1" applyBorder="1" applyAlignment="1" applyProtection="1">
      <alignment horizontal="center" vertical="center" wrapText="1"/>
    </xf>
    <xf numFmtId="9" fontId="19" fillId="11" borderId="1" xfId="1" applyNumberFormat="1" applyFont="1" applyFill="1" applyBorder="1" applyAlignment="1" applyProtection="1">
      <alignment vertical="center" wrapText="1"/>
    </xf>
    <xf numFmtId="0" fontId="19" fillId="11" borderId="1" xfId="1" applyFont="1" applyFill="1" applyBorder="1" applyAlignment="1" applyProtection="1">
      <alignment vertical="center" wrapText="1"/>
    </xf>
    <xf numFmtId="164" fontId="19" fillId="15" borderId="1" xfId="3" applyNumberFormat="1" applyFont="1" applyFill="1" applyBorder="1" applyAlignment="1" applyProtection="1">
      <alignment horizontal="justify" vertical="center" wrapText="1"/>
      <protection locked="0"/>
    </xf>
    <xf numFmtId="0" fontId="19" fillId="15" borderId="1" xfId="1" applyFont="1" applyFill="1" applyBorder="1" applyAlignment="1" applyProtection="1">
      <alignment vertical="center" wrapText="1"/>
    </xf>
    <xf numFmtId="9" fontId="19" fillId="15" borderId="0" xfId="1" applyNumberFormat="1" applyFont="1" applyFill="1" applyAlignment="1" applyProtection="1">
      <alignment vertical="center" wrapText="1"/>
    </xf>
    <xf numFmtId="9" fontId="12" fillId="15" borderId="2" xfId="1" applyNumberFormat="1" applyFont="1" applyFill="1" applyBorder="1" applyAlignment="1" applyProtection="1">
      <alignment horizontal="center" vertical="center" wrapText="1"/>
    </xf>
    <xf numFmtId="0" fontId="9" fillId="15" borderId="1" xfId="1" applyFont="1" applyFill="1" applyBorder="1" applyAlignment="1" applyProtection="1">
      <alignment horizontal="justify" vertical="center" wrapText="1"/>
    </xf>
    <xf numFmtId="0" fontId="19" fillId="0" borderId="1" xfId="0" applyFont="1" applyBorder="1" applyAlignment="1">
      <alignment horizontal="center" vertical="center" wrapText="1"/>
    </xf>
    <xf numFmtId="14" fontId="19" fillId="0" borderId="1" xfId="0" applyNumberFormat="1" applyFont="1" applyBorder="1" applyAlignment="1" applyProtection="1">
      <alignment horizontal="center" vertical="center" wrapText="1"/>
      <protection locked="0"/>
    </xf>
    <xf numFmtId="14" fontId="19" fillId="11" borderId="1" xfId="1" applyNumberFormat="1" applyFont="1" applyFill="1" applyBorder="1" applyAlignment="1" applyProtection="1">
      <alignment vertical="center" wrapText="1"/>
    </xf>
    <xf numFmtId="0" fontId="12" fillId="15" borderId="4" xfId="1" applyFont="1" applyFill="1" applyBorder="1" applyAlignment="1" applyProtection="1">
      <alignment horizontal="center" vertical="center" wrapText="1"/>
    </xf>
    <xf numFmtId="9" fontId="12" fillId="15" borderId="1" xfId="4" applyFont="1" applyFill="1" applyBorder="1" applyAlignment="1" applyProtection="1">
      <alignment horizontal="center" vertical="center" wrapText="1"/>
    </xf>
    <xf numFmtId="14" fontId="19" fillId="15" borderId="1" xfId="0" applyNumberFormat="1" applyFont="1" applyFill="1" applyBorder="1" applyAlignment="1" applyProtection="1">
      <alignment horizontal="center" vertical="center" wrapText="1"/>
      <protection locked="0"/>
    </xf>
    <xf numFmtId="41" fontId="12" fillId="15" borderId="4" xfId="5" applyFont="1" applyFill="1" applyBorder="1" applyAlignment="1" applyProtection="1">
      <alignment horizontal="center" vertical="center" wrapText="1"/>
    </xf>
    <xf numFmtId="9" fontId="12" fillId="15" borderId="3" xfId="4" applyFont="1" applyFill="1" applyBorder="1" applyAlignment="1" applyProtection="1">
      <alignment horizontal="center" vertical="center" wrapText="1"/>
    </xf>
    <xf numFmtId="0" fontId="12" fillId="4" borderId="1" xfId="1" applyFont="1" applyFill="1" applyBorder="1" applyAlignment="1" applyProtection="1">
      <alignment horizontal="justify" vertical="center" wrapText="1"/>
    </xf>
    <xf numFmtId="0" fontId="12" fillId="4" borderId="1" xfId="1" applyFont="1" applyFill="1" applyBorder="1" applyAlignment="1" applyProtection="1">
      <alignment horizontal="center" vertical="center" wrapText="1"/>
    </xf>
    <xf numFmtId="0" fontId="12" fillId="4" borderId="1" xfId="0" applyFont="1" applyFill="1" applyBorder="1" applyAlignment="1" applyProtection="1">
      <alignment horizontal="justify" vertical="center" wrapText="1"/>
      <protection locked="0"/>
    </xf>
    <xf numFmtId="9" fontId="12" fillId="4" borderId="1" xfId="4" applyFont="1" applyFill="1" applyBorder="1" applyAlignment="1" applyProtection="1">
      <alignment horizontal="center" vertical="center" wrapText="1"/>
      <protection locked="0"/>
    </xf>
    <xf numFmtId="14" fontId="12" fillId="4" borderId="1" xfId="1" applyNumberFormat="1" applyFont="1" applyFill="1" applyBorder="1" applyAlignment="1" applyProtection="1">
      <alignment horizontal="center" vertical="center" wrapText="1"/>
    </xf>
    <xf numFmtId="164" fontId="12" fillId="4" borderId="1" xfId="3" applyNumberFormat="1" applyFont="1" applyFill="1" applyBorder="1" applyAlignment="1" applyProtection="1">
      <alignment horizontal="justify" vertical="center" wrapText="1"/>
      <protection locked="0"/>
    </xf>
    <xf numFmtId="9" fontId="12" fillId="4" borderId="1" xfId="1" applyNumberFormat="1" applyFont="1" applyFill="1" applyBorder="1" applyAlignment="1" applyProtection="1">
      <alignment horizontal="center" vertical="center" wrapText="1"/>
    </xf>
    <xf numFmtId="0" fontId="12" fillId="4" borderId="1" xfId="1" applyFont="1" applyFill="1" applyBorder="1" applyAlignment="1" applyProtection="1">
      <alignment vertical="center" wrapText="1"/>
    </xf>
    <xf numFmtId="0" fontId="12" fillId="4" borderId="0" xfId="1" applyFont="1" applyFill="1" applyAlignment="1" applyProtection="1">
      <alignment vertical="center" wrapText="1"/>
    </xf>
    <xf numFmtId="9" fontId="12" fillId="4" borderId="3" xfId="1" applyNumberFormat="1" applyFont="1" applyFill="1" applyBorder="1" applyAlignment="1" applyProtection="1">
      <alignment horizontal="center" vertical="center" wrapText="1"/>
    </xf>
    <xf numFmtId="14" fontId="12" fillId="4" borderId="1" xfId="0" applyNumberFormat="1" applyFont="1" applyFill="1" applyBorder="1" applyAlignment="1" applyProtection="1">
      <alignment horizontal="center" vertical="center" wrapText="1"/>
      <protection locked="0"/>
    </xf>
    <xf numFmtId="9" fontId="12" fillId="3" borderId="1" xfId="1" applyNumberFormat="1" applyFont="1" applyFill="1" applyBorder="1" applyAlignment="1" applyProtection="1">
      <alignment vertical="center" wrapText="1"/>
    </xf>
    <xf numFmtId="0" fontId="12" fillId="3" borderId="1" xfId="1" applyFont="1" applyFill="1" applyBorder="1" applyAlignment="1" applyProtection="1">
      <alignment vertical="center" wrapText="1"/>
    </xf>
    <xf numFmtId="9" fontId="12" fillId="3" borderId="1" xfId="1" applyNumberFormat="1" applyFont="1" applyFill="1" applyBorder="1" applyAlignment="1" applyProtection="1">
      <alignment horizontal="center" vertical="center" wrapText="1"/>
    </xf>
    <xf numFmtId="14" fontId="12" fillId="3" borderId="1" xfId="1" applyNumberFormat="1" applyFont="1" applyFill="1" applyBorder="1" applyAlignment="1" applyProtection="1">
      <alignment vertical="center" wrapText="1"/>
    </xf>
    <xf numFmtId="0" fontId="12" fillId="4" borderId="4" xfId="1" applyFont="1" applyFill="1" applyBorder="1" applyAlignment="1" applyProtection="1">
      <alignment horizontal="center" vertical="center" wrapText="1"/>
    </xf>
    <xf numFmtId="9" fontId="12" fillId="4" borderId="1" xfId="4" applyFont="1" applyFill="1" applyBorder="1" applyAlignment="1" applyProtection="1">
      <alignment horizontal="center" vertical="center" wrapText="1"/>
    </xf>
    <xf numFmtId="0" fontId="12" fillId="3" borderId="0" xfId="1" applyFont="1" applyFill="1" applyAlignment="1" applyProtection="1">
      <alignment vertical="center" wrapText="1"/>
    </xf>
    <xf numFmtId="9" fontId="12" fillId="4" borderId="0" xfId="1" applyNumberFormat="1" applyFont="1" applyFill="1" applyAlignment="1" applyProtection="1">
      <alignment vertical="center" wrapText="1"/>
    </xf>
    <xf numFmtId="9" fontId="12" fillId="4" borderId="2" xfId="1" applyNumberFormat="1" applyFont="1" applyFill="1" applyBorder="1" applyAlignment="1" applyProtection="1">
      <alignment horizontal="center" vertical="center" wrapText="1"/>
    </xf>
    <xf numFmtId="42" fontId="12" fillId="15" borderId="1" xfId="6" applyFont="1" applyFill="1" applyBorder="1" applyAlignment="1" applyProtection="1">
      <alignment horizontal="center" vertical="center" wrapText="1"/>
      <protection locked="0"/>
    </xf>
    <xf numFmtId="0" fontId="12" fillId="15" borderId="1" xfId="0" applyFont="1" applyFill="1" applyBorder="1" applyAlignment="1" applyProtection="1">
      <alignment horizontal="center" vertical="center" wrapText="1"/>
      <protection locked="0"/>
    </xf>
    <xf numFmtId="0" fontId="19" fillId="15" borderId="1" xfId="0" applyFont="1" applyFill="1" applyBorder="1" applyAlignment="1" applyProtection="1">
      <alignment horizontal="justify" vertical="center" wrapText="1"/>
      <protection locked="0"/>
    </xf>
    <xf numFmtId="0" fontId="19" fillId="3" borderId="0" xfId="1" applyFont="1" applyFill="1" applyAlignment="1" applyProtection="1">
      <alignment vertical="center" wrapText="1"/>
    </xf>
    <xf numFmtId="9" fontId="19" fillId="15" borderId="3" xfId="4" applyFont="1" applyFill="1" applyBorder="1" applyAlignment="1" applyProtection="1">
      <alignment vertical="center" wrapText="1"/>
    </xf>
    <xf numFmtId="9" fontId="19" fillId="15" borderId="1" xfId="0" applyNumberFormat="1" applyFont="1" applyFill="1" applyBorder="1" applyAlignment="1">
      <alignment horizontal="center" vertical="center" wrapText="1"/>
    </xf>
    <xf numFmtId="14" fontId="19" fillId="15" borderId="1" xfId="0" applyNumberFormat="1" applyFont="1" applyFill="1" applyBorder="1" applyAlignment="1">
      <alignment horizontal="center" vertical="center" wrapText="1"/>
    </xf>
    <xf numFmtId="14" fontId="12" fillId="15" borderId="1" xfId="0" applyNumberFormat="1" applyFont="1" applyFill="1" applyBorder="1" applyAlignment="1">
      <alignment horizontal="center" vertical="center" wrapText="1"/>
    </xf>
    <xf numFmtId="0" fontId="12" fillId="11" borderId="0" xfId="1" applyFont="1" applyFill="1" applyAlignment="1" applyProtection="1">
      <alignment vertical="center" wrapText="1"/>
    </xf>
    <xf numFmtId="0" fontId="12" fillId="0" borderId="1" xfId="1" applyFont="1" applyBorder="1" applyAlignment="1" applyProtection="1">
      <alignment horizontal="center" vertical="center" wrapText="1"/>
    </xf>
    <xf numFmtId="9" fontId="12" fillId="0" borderId="1" xfId="1" applyNumberFormat="1" applyFont="1" applyBorder="1" applyAlignment="1" applyProtection="1">
      <alignment horizontal="center" vertical="center" wrapText="1"/>
    </xf>
    <xf numFmtId="9" fontId="12" fillId="0" borderId="1" xfId="4" applyFont="1" applyFill="1" applyBorder="1" applyAlignment="1" applyProtection="1">
      <alignment horizontal="center" vertical="center" wrapText="1"/>
    </xf>
    <xf numFmtId="0" fontId="19" fillId="15" borderId="1" xfId="0" applyFont="1" applyFill="1" applyBorder="1" applyAlignment="1">
      <alignment horizontal="center" vertical="center" wrapText="1"/>
    </xf>
    <xf numFmtId="0" fontId="12" fillId="0" borderId="1" xfId="1" applyFont="1" applyFill="1" applyBorder="1" applyAlignment="1" applyProtection="1">
      <alignment horizontal="justify" vertical="center" wrapText="1"/>
    </xf>
    <xf numFmtId="0" fontId="12" fillId="0" borderId="1" xfId="1" applyFont="1" applyFill="1" applyBorder="1" applyAlignment="1" applyProtection="1">
      <alignment horizontal="center" vertical="center" wrapText="1"/>
    </xf>
    <xf numFmtId="0" fontId="12" fillId="0" borderId="1" xfId="0" applyFont="1" applyFill="1" applyBorder="1" applyAlignment="1">
      <alignment horizontal="justify" vertical="center" wrapText="1"/>
    </xf>
    <xf numFmtId="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4" fontId="12" fillId="0" borderId="1" xfId="1" applyNumberFormat="1" applyFont="1" applyFill="1" applyBorder="1" applyAlignment="1" applyProtection="1">
      <alignment horizontal="center" vertical="center" wrapText="1"/>
    </xf>
    <xf numFmtId="0" fontId="4" fillId="0" borderId="0" xfId="1" applyFont="1" applyFill="1" applyAlignment="1" applyProtection="1">
      <alignment vertical="center" wrapText="1"/>
    </xf>
    <xf numFmtId="0" fontId="4" fillId="15" borderId="0" xfId="1" applyFont="1" applyFill="1" applyAlignment="1" applyProtection="1">
      <alignment vertical="center" wrapText="1"/>
    </xf>
    <xf numFmtId="0" fontId="12" fillId="0" borderId="1" xfId="0" applyFont="1" applyFill="1" applyBorder="1" applyAlignment="1" applyProtection="1">
      <alignment horizontal="justify" vertical="center" wrapText="1"/>
      <protection locked="0"/>
    </xf>
    <xf numFmtId="9" fontId="12" fillId="0" borderId="1" xfId="1" applyNumberFormat="1" applyFont="1" applyFill="1" applyBorder="1" applyAlignment="1" applyProtection="1">
      <alignment horizontal="center" vertical="center" wrapText="1"/>
    </xf>
    <xf numFmtId="9" fontId="12" fillId="0" borderId="1" xfId="4" applyFont="1" applyFill="1" applyBorder="1" applyAlignment="1" applyProtection="1">
      <alignment horizontal="center" vertical="center" wrapText="1"/>
    </xf>
    <xf numFmtId="0" fontId="12" fillId="0" borderId="4" xfId="1" applyFont="1" applyBorder="1" applyAlignment="1" applyProtection="1">
      <alignment horizontal="center" vertical="center" wrapText="1"/>
    </xf>
    <xf numFmtId="9"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42" fontId="12" fillId="0" borderId="4" xfId="6" applyFont="1" applyFill="1" applyBorder="1" applyAlignment="1" applyProtection="1">
      <alignment horizontal="center" vertical="center" wrapText="1"/>
    </xf>
    <xf numFmtId="42" fontId="12" fillId="0" borderId="1" xfId="6" applyFont="1" applyFill="1" applyBorder="1" applyAlignment="1" applyProtection="1">
      <alignment horizontal="center" vertical="center"/>
    </xf>
    <xf numFmtId="9" fontId="12" fillId="0" borderId="2" xfId="1" applyNumberFormat="1" applyFont="1" applyBorder="1" applyAlignment="1" applyProtection="1">
      <alignment horizontal="center" vertical="center" wrapText="1"/>
    </xf>
    <xf numFmtId="9" fontId="12" fillId="0" borderId="1" xfId="0" applyNumberFormat="1" applyFont="1" applyBorder="1" applyAlignment="1">
      <alignment horizontal="center" vertical="center" wrapText="1"/>
    </xf>
    <xf numFmtId="9" fontId="12" fillId="0" borderId="1" xfId="4" applyFont="1" applyBorder="1" applyAlignment="1" applyProtection="1">
      <alignment horizontal="center" vertical="center" wrapText="1"/>
    </xf>
    <xf numFmtId="0" fontId="10" fillId="7" borderId="1" xfId="0" applyFont="1" applyFill="1" applyBorder="1" applyAlignment="1">
      <alignment horizontal="center" vertical="center" wrapText="1"/>
    </xf>
    <xf numFmtId="3" fontId="12" fillId="0" borderId="1" xfId="1" applyNumberFormat="1" applyFont="1" applyBorder="1" applyAlignment="1" applyProtection="1">
      <alignment horizontal="center" vertical="center" wrapText="1"/>
    </xf>
    <xf numFmtId="9" fontId="12" fillId="0" borderId="2" xfId="4" applyFont="1" applyBorder="1" applyAlignment="1" applyProtection="1">
      <alignment horizontal="center" vertical="center" wrapText="1"/>
    </xf>
    <xf numFmtId="9" fontId="12" fillId="0" borderId="3" xfId="4" applyFont="1" applyBorder="1" applyAlignment="1" applyProtection="1">
      <alignment horizontal="center" vertical="center" wrapText="1"/>
    </xf>
    <xf numFmtId="9" fontId="12" fillId="0" borderId="4" xfId="4" applyFont="1" applyBorder="1" applyAlignment="1" applyProtection="1">
      <alignment horizontal="center" vertical="center" wrapText="1"/>
    </xf>
    <xf numFmtId="9" fontId="15" fillId="0" borderId="2" xfId="1" applyNumberFormat="1" applyFont="1" applyBorder="1" applyAlignment="1" applyProtection="1">
      <alignment horizontal="center" vertical="center" wrapText="1"/>
    </xf>
    <xf numFmtId="9" fontId="15" fillId="0" borderId="4" xfId="1" applyNumberFormat="1" applyFont="1" applyBorder="1" applyAlignment="1" applyProtection="1">
      <alignment horizontal="center" vertical="center" wrapText="1"/>
    </xf>
    <xf numFmtId="9" fontId="18" fillId="2" borderId="2" xfId="1" applyNumberFormat="1" applyFont="1" applyFill="1" applyBorder="1" applyAlignment="1" applyProtection="1">
      <alignment horizontal="center" vertical="center" wrapText="1"/>
    </xf>
    <xf numFmtId="9" fontId="18" fillId="2" borderId="4" xfId="1" applyNumberFormat="1" applyFont="1" applyFill="1" applyBorder="1" applyAlignment="1" applyProtection="1">
      <alignment horizontal="center" vertical="center" wrapText="1"/>
    </xf>
    <xf numFmtId="9" fontId="18" fillId="2" borderId="3" xfId="1" applyNumberFormat="1" applyFont="1" applyFill="1" applyBorder="1" applyAlignment="1" applyProtection="1">
      <alignment horizontal="center" vertical="center" wrapText="1"/>
    </xf>
    <xf numFmtId="42" fontId="18" fillId="0" borderId="2" xfId="6" applyFont="1" applyFill="1" applyBorder="1" applyAlignment="1" applyProtection="1">
      <alignment horizontal="center" vertical="center" wrapText="1"/>
    </xf>
    <xf numFmtId="42" fontId="18" fillId="0" borderId="3" xfId="6" applyFont="1" applyFill="1" applyBorder="1" applyAlignment="1" applyProtection="1">
      <alignment horizontal="center" vertical="center" wrapText="1"/>
    </xf>
    <xf numFmtId="42" fontId="18" fillId="0" borderId="4" xfId="6" applyFont="1" applyFill="1" applyBorder="1" applyAlignment="1" applyProtection="1">
      <alignment horizontal="center" vertical="center" wrapText="1"/>
    </xf>
    <xf numFmtId="0" fontId="18" fillId="2" borderId="2" xfId="1" applyFont="1" applyFill="1" applyBorder="1" applyAlignment="1" applyProtection="1">
      <alignment horizontal="center" vertical="center" wrapText="1"/>
    </xf>
    <xf numFmtId="0" fontId="18" fillId="2" borderId="3" xfId="1" applyFont="1" applyFill="1" applyBorder="1" applyAlignment="1" applyProtection="1">
      <alignment horizontal="center" vertical="center" wrapText="1"/>
    </xf>
    <xf numFmtId="0" fontId="18" fillId="2" borderId="4" xfId="1" applyFont="1" applyFill="1" applyBorder="1" applyAlignment="1" applyProtection="1">
      <alignment horizontal="center" vertical="center" wrapText="1"/>
    </xf>
    <xf numFmtId="0" fontId="12" fillId="0" borderId="2"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2" fillId="0" borderId="4" xfId="1" applyFont="1" applyBorder="1" applyAlignment="1" applyProtection="1">
      <alignment horizontal="center" vertical="center" wrapText="1"/>
    </xf>
    <xf numFmtId="9" fontId="12" fillId="0" borderId="2" xfId="4" applyFont="1" applyFill="1" applyBorder="1" applyAlignment="1" applyProtection="1">
      <alignment horizontal="center" vertical="center" wrapText="1"/>
    </xf>
    <xf numFmtId="9" fontId="12" fillId="0" borderId="3" xfId="4" applyFont="1" applyFill="1" applyBorder="1" applyAlignment="1" applyProtection="1">
      <alignment horizontal="center" vertical="center" wrapText="1"/>
    </xf>
    <xf numFmtId="9" fontId="12" fillId="0" borderId="4" xfId="4" applyFont="1" applyFill="1" applyBorder="1" applyAlignment="1" applyProtection="1">
      <alignment horizontal="center" vertical="center" wrapText="1"/>
    </xf>
    <xf numFmtId="9" fontId="12" fillId="0" borderId="2" xfId="0" applyNumberFormat="1" applyFont="1" applyBorder="1" applyAlignment="1">
      <alignment horizontal="center" vertical="center" wrapText="1"/>
    </xf>
    <xf numFmtId="9" fontId="12" fillId="0" borderId="3" xfId="0" applyNumberFormat="1" applyFont="1" applyBorder="1" applyAlignment="1">
      <alignment horizontal="center" vertical="center" wrapText="1"/>
    </xf>
    <xf numFmtId="9" fontId="12" fillId="0" borderId="4" xfId="0" applyNumberFormat="1" applyFont="1" applyBorder="1" applyAlignment="1">
      <alignment horizontal="center" vertical="center" wrapText="1"/>
    </xf>
    <xf numFmtId="9" fontId="12" fillId="0" borderId="1" xfId="0" applyNumberFormat="1" applyFont="1" applyBorder="1" applyAlignment="1">
      <alignment horizontal="center" vertical="center" wrapText="1"/>
    </xf>
    <xf numFmtId="3" fontId="12" fillId="0" borderId="1" xfId="1" applyNumberFormat="1" applyFont="1" applyBorder="1" applyAlignment="1" applyProtection="1">
      <alignment horizontal="center" vertical="center" wrapText="1"/>
    </xf>
    <xf numFmtId="0" fontId="12" fillId="0" borderId="1" xfId="1" applyFont="1" applyBorder="1" applyAlignment="1" applyProtection="1">
      <alignment horizontal="center" vertical="center" wrapText="1"/>
    </xf>
    <xf numFmtId="42" fontId="12" fillId="0" borderId="1" xfId="6" applyFont="1" applyFill="1" applyBorder="1" applyAlignment="1" applyProtection="1">
      <alignment horizontal="right" vertical="center" wrapText="1"/>
    </xf>
    <xf numFmtId="41" fontId="12" fillId="0" borderId="1" xfId="5" applyFont="1" applyFill="1" applyBorder="1" applyAlignment="1" applyProtection="1">
      <alignment horizontal="center" vertical="center" wrapText="1"/>
    </xf>
    <xf numFmtId="9" fontId="12" fillId="0" borderId="2" xfId="1" applyNumberFormat="1" applyFont="1" applyBorder="1" applyAlignment="1" applyProtection="1">
      <alignment horizontal="center" vertical="center" wrapText="1"/>
    </xf>
    <xf numFmtId="0" fontId="4" fillId="0" borderId="1" xfId="0" applyFont="1" applyBorder="1" applyAlignment="1">
      <alignment horizontal="center" vertical="center" wrapText="1"/>
    </xf>
    <xf numFmtId="0" fontId="10" fillId="7" borderId="1" xfId="0" applyFont="1" applyFill="1" applyBorder="1" applyAlignment="1">
      <alignment horizontal="center" vertical="center" wrapText="1"/>
    </xf>
    <xf numFmtId="0" fontId="4" fillId="2" borderId="1" xfId="1" applyFont="1" applyFill="1" applyBorder="1" applyAlignment="1" applyProtection="1">
      <alignment horizontal="center" vertical="center" wrapText="1"/>
    </xf>
    <xf numFmtId="9" fontId="12" fillId="0" borderId="1" xfId="1" applyNumberFormat="1" applyFont="1" applyBorder="1" applyAlignment="1" applyProtection="1">
      <alignment horizontal="center" vertical="center" wrapText="1"/>
    </xf>
    <xf numFmtId="1" fontId="9" fillId="4" borderId="5" xfId="0" applyNumberFormat="1" applyFont="1" applyFill="1" applyBorder="1" applyAlignment="1" applyProtection="1">
      <alignment horizontal="center" vertical="center" wrapText="1"/>
      <protection locked="0"/>
    </xf>
    <xf numFmtId="1" fontId="9" fillId="4" borderId="6" xfId="0" applyNumberFormat="1" applyFont="1" applyFill="1" applyBorder="1" applyAlignment="1" applyProtection="1">
      <alignment horizontal="center" vertical="center" wrapText="1"/>
      <protection locked="0"/>
    </xf>
    <xf numFmtId="1" fontId="9" fillId="4" borderId="7" xfId="0" applyNumberFormat="1" applyFont="1"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0" fillId="7" borderId="2"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42" fontId="12" fillId="0" borderId="2" xfId="6" applyFont="1" applyFill="1" applyBorder="1" applyAlignment="1" applyProtection="1">
      <alignment horizontal="right" vertical="center" wrapText="1"/>
    </xf>
    <xf numFmtId="41" fontId="12" fillId="0" borderId="3" xfId="5" applyFont="1" applyFill="1" applyBorder="1" applyAlignment="1" applyProtection="1">
      <alignment horizontal="center" vertical="center" wrapText="1"/>
    </xf>
    <xf numFmtId="41" fontId="12" fillId="0" borderId="4" xfId="5" applyFont="1" applyFill="1" applyBorder="1" applyAlignment="1" applyProtection="1">
      <alignment horizontal="center" vertical="center" wrapText="1"/>
    </xf>
    <xf numFmtId="9" fontId="12" fillId="0" borderId="3" xfId="1" applyNumberFormat="1" applyFont="1" applyBorder="1" applyAlignment="1" applyProtection="1">
      <alignment horizontal="center" vertical="center" wrapText="1"/>
    </xf>
    <xf numFmtId="9" fontId="12" fillId="0" borderId="4" xfId="1" applyNumberFormat="1" applyFont="1" applyBorder="1" applyAlignment="1" applyProtection="1">
      <alignment horizontal="center" vertical="center" wrapText="1"/>
    </xf>
    <xf numFmtId="9" fontId="12" fillId="0" borderId="1" xfId="4" applyFont="1" applyBorder="1" applyAlignment="1" applyProtection="1">
      <alignment horizontal="center" vertical="center" wrapText="1"/>
    </xf>
    <xf numFmtId="9" fontId="12" fillId="0" borderId="1" xfId="4" applyFont="1" applyFill="1" applyBorder="1" applyAlignment="1" applyProtection="1">
      <alignment horizontal="center" vertical="center" wrapText="1"/>
    </xf>
    <xf numFmtId="42" fontId="6" fillId="0" borderId="2" xfId="6" applyFont="1" applyFill="1" applyBorder="1" applyAlignment="1" applyProtection="1">
      <alignment horizontal="right" vertical="center" wrapText="1"/>
    </xf>
    <xf numFmtId="42" fontId="6" fillId="0" borderId="3" xfId="6" applyFont="1" applyFill="1" applyBorder="1" applyAlignment="1" applyProtection="1">
      <alignment horizontal="right" vertical="center" wrapText="1"/>
    </xf>
    <xf numFmtId="42" fontId="6" fillId="0" borderId="4" xfId="6" applyFont="1" applyFill="1" applyBorder="1" applyAlignment="1" applyProtection="1">
      <alignment horizontal="right" vertical="center" wrapText="1"/>
    </xf>
    <xf numFmtId="0" fontId="12" fillId="0" borderId="2" xfId="1" applyFont="1" applyFill="1" applyBorder="1" applyAlignment="1" applyProtection="1">
      <alignment horizontal="center" vertical="center" wrapText="1"/>
    </xf>
    <xf numFmtId="0" fontId="12" fillId="0" borderId="3" xfId="1" applyFont="1" applyFill="1" applyBorder="1" applyAlignment="1" applyProtection="1">
      <alignment horizontal="center" vertical="center" wrapText="1"/>
    </xf>
    <xf numFmtId="0" fontId="12" fillId="0" borderId="4" xfId="1" applyFont="1" applyFill="1" applyBorder="1" applyAlignment="1" applyProtection="1">
      <alignment horizontal="center" vertical="center" wrapText="1"/>
    </xf>
    <xf numFmtId="9" fontId="12" fillId="0" borderId="2" xfId="1" applyNumberFormat="1" applyFont="1" applyFill="1" applyBorder="1" applyAlignment="1" applyProtection="1">
      <alignment horizontal="center" vertical="center" wrapText="1"/>
    </xf>
    <xf numFmtId="9" fontId="12" fillId="0" borderId="3" xfId="1" applyNumberFormat="1" applyFont="1" applyFill="1" applyBorder="1" applyAlignment="1" applyProtection="1">
      <alignment horizontal="center" vertical="center" wrapText="1"/>
    </xf>
    <xf numFmtId="9" fontId="12" fillId="0" borderId="4" xfId="1" applyNumberFormat="1" applyFont="1" applyFill="1" applyBorder="1" applyAlignment="1" applyProtection="1">
      <alignment horizontal="center" vertical="center" wrapText="1"/>
    </xf>
    <xf numFmtId="42" fontId="12" fillId="0" borderId="2" xfId="6" applyFont="1" applyFill="1" applyBorder="1" applyAlignment="1" applyProtection="1">
      <alignment horizontal="center" vertical="center" wrapText="1"/>
    </xf>
    <xf numFmtId="42" fontId="12" fillId="0" borderId="3" xfId="6" applyFont="1" applyFill="1" applyBorder="1" applyAlignment="1" applyProtection="1">
      <alignment horizontal="center" vertical="center" wrapText="1"/>
    </xf>
    <xf numFmtId="42" fontId="12" fillId="0" borderId="4" xfId="6" applyFont="1" applyFill="1" applyBorder="1" applyAlignment="1" applyProtection="1">
      <alignment horizontal="center" vertical="center" wrapText="1"/>
    </xf>
    <xf numFmtId="42" fontId="12" fillId="0" borderId="1" xfId="6" applyFont="1" applyFill="1" applyBorder="1" applyAlignment="1" applyProtection="1">
      <alignment horizontal="center" vertical="center" wrapText="1"/>
      <protection locked="0"/>
    </xf>
    <xf numFmtId="0" fontId="12" fillId="0" borderId="1" xfId="1" applyFont="1" applyBorder="1" applyAlignment="1" applyProtection="1">
      <alignment horizontal="center" vertical="center"/>
    </xf>
    <xf numFmtId="42" fontId="12" fillId="0" borderId="1" xfId="6" applyFont="1" applyFill="1" applyBorder="1" applyAlignment="1" applyProtection="1">
      <alignment horizontal="center" vertical="center"/>
    </xf>
    <xf numFmtId="6" fontId="12" fillId="0" borderId="2" xfId="6" applyNumberFormat="1" applyFont="1" applyFill="1" applyBorder="1" applyAlignment="1" applyProtection="1">
      <alignment horizontal="center" vertical="center" wrapText="1"/>
    </xf>
    <xf numFmtId="42" fontId="12" fillId="0" borderId="3" xfId="6" applyFont="1" applyFill="1" applyBorder="1" applyAlignment="1" applyProtection="1">
      <alignment horizontal="right" vertical="center" wrapText="1"/>
    </xf>
    <xf numFmtId="9" fontId="15" fillId="0" borderId="3" xfId="1" applyNumberFormat="1" applyFont="1" applyBorder="1" applyAlignment="1" applyProtection="1">
      <alignment horizontal="center" vertical="center" wrapText="1"/>
    </xf>
    <xf numFmtId="42" fontId="6" fillId="0" borderId="2" xfId="6" applyFont="1" applyBorder="1" applyAlignment="1" applyProtection="1">
      <alignment horizontal="right" vertical="center" wrapText="1"/>
    </xf>
    <xf numFmtId="42" fontId="6" fillId="0" borderId="3" xfId="6" applyFont="1" applyBorder="1" applyAlignment="1" applyProtection="1">
      <alignment horizontal="right" vertical="center" wrapText="1"/>
    </xf>
    <xf numFmtId="42" fontId="6" fillId="0" borderId="4" xfId="6" applyFont="1" applyBorder="1" applyAlignment="1" applyProtection="1">
      <alignment horizontal="right" vertical="center" wrapText="1"/>
    </xf>
    <xf numFmtId="42" fontId="12" fillId="0" borderId="1" xfId="6" applyFont="1" applyBorder="1" applyAlignment="1" applyProtection="1">
      <alignment horizontal="right" vertical="center" wrapText="1"/>
    </xf>
    <xf numFmtId="42" fontId="18" fillId="2" borderId="2" xfId="6" applyFont="1" applyFill="1" applyBorder="1" applyAlignment="1" applyProtection="1">
      <alignment horizontal="center" vertical="center" wrapText="1"/>
    </xf>
    <xf numFmtId="42" fontId="18" fillId="2" borderId="3" xfId="6" applyFont="1" applyFill="1" applyBorder="1" applyAlignment="1" applyProtection="1">
      <alignment horizontal="center" vertical="center" wrapText="1"/>
    </xf>
    <xf numFmtId="42" fontId="18" fillId="2" borderId="4" xfId="6" applyFont="1" applyFill="1" applyBorder="1" applyAlignment="1" applyProtection="1">
      <alignment horizontal="center" vertical="center" wrapText="1"/>
    </xf>
    <xf numFmtId="0" fontId="4" fillId="0" borderId="1" xfId="1" applyFont="1" applyBorder="1" applyAlignment="1" applyProtection="1">
      <alignment vertical="center" wrapText="1"/>
    </xf>
    <xf numFmtId="0" fontId="12" fillId="15" borderId="1" xfId="1" applyFont="1" applyFill="1" applyBorder="1" applyAlignment="1" applyProtection="1">
      <alignment vertical="center" wrapText="1"/>
    </xf>
    <xf numFmtId="9" fontId="12" fillId="15" borderId="2" xfId="4" applyFont="1" applyFill="1" applyBorder="1" applyAlignment="1" applyProtection="1">
      <alignment horizontal="center" vertical="center" wrapText="1"/>
    </xf>
    <xf numFmtId="1" fontId="12" fillId="15" borderId="1" xfId="4" applyNumberFormat="1" applyFont="1" applyFill="1" applyBorder="1" applyAlignment="1" applyProtection="1">
      <alignment horizontal="center" vertical="center" wrapText="1"/>
      <protection locked="0"/>
    </xf>
    <xf numFmtId="1" fontId="19" fillId="15" borderId="1" xfId="4" applyNumberFormat="1" applyFont="1" applyFill="1" applyBorder="1" applyAlignment="1" applyProtection="1">
      <alignment horizontal="center" vertical="center" wrapText="1"/>
      <protection locked="0"/>
    </xf>
    <xf numFmtId="9" fontId="12" fillId="15" borderId="1" xfId="4" applyFont="1" applyFill="1" applyBorder="1" applyAlignment="1" applyProtection="1">
      <alignment horizontal="justify" vertical="center" wrapText="1"/>
      <protection locked="0"/>
    </xf>
    <xf numFmtId="0" fontId="4" fillId="0" borderId="1" xfId="1" applyFont="1" applyBorder="1" applyAlignment="1" applyProtection="1">
      <alignment vertical="justify" wrapText="1"/>
    </xf>
    <xf numFmtId="0" fontId="12" fillId="14" borderId="1" xfId="1" applyFont="1" applyFill="1" applyBorder="1" applyAlignment="1" applyProtection="1">
      <alignment vertical="center" wrapText="1"/>
    </xf>
    <xf numFmtId="0" fontId="4" fillId="3" borderId="1" xfId="1" applyFont="1" applyFill="1" applyBorder="1" applyAlignment="1" applyProtection="1">
      <alignment vertical="center" wrapText="1"/>
    </xf>
    <xf numFmtId="0" fontId="18" fillId="2" borderId="1" xfId="1" applyFont="1" applyFill="1" applyBorder="1" applyAlignment="1" applyProtection="1">
      <alignment vertical="center" wrapText="1"/>
    </xf>
    <xf numFmtId="0" fontId="4" fillId="9" borderId="1" xfId="1" applyFont="1" applyFill="1" applyBorder="1" applyAlignment="1" applyProtection="1">
      <alignment vertical="center" wrapText="1"/>
    </xf>
    <xf numFmtId="0" fontId="4" fillId="10" borderId="1" xfId="1" applyFont="1" applyFill="1" applyBorder="1" applyAlignment="1" applyProtection="1">
      <alignment vertical="center" wrapText="1"/>
    </xf>
    <xf numFmtId="0" fontId="6" fillId="15" borderId="1" xfId="0" applyFont="1" applyFill="1" applyBorder="1" applyAlignment="1" applyProtection="1">
      <alignment horizontal="justify" vertical="center" wrapText="1"/>
      <protection locked="0"/>
    </xf>
    <xf numFmtId="0" fontId="4" fillId="11" borderId="1" xfId="1" applyFont="1" applyFill="1" applyBorder="1" applyAlignment="1" applyProtection="1">
      <alignment horizontal="justify" vertical="center" wrapText="1"/>
    </xf>
    <xf numFmtId="0" fontId="4" fillId="2" borderId="1" xfId="1" applyFont="1" applyFill="1" applyBorder="1" applyAlignment="1" applyProtection="1">
      <alignment vertical="center" wrapText="1"/>
    </xf>
    <xf numFmtId="0" fontId="12" fillId="4" borderId="1" xfId="0" applyFont="1" applyFill="1" applyBorder="1" applyAlignment="1">
      <alignment horizontal="center" vertical="center" wrapText="1"/>
    </xf>
    <xf numFmtId="9" fontId="12" fillId="4" borderId="1" xfId="0" applyNumberFormat="1" applyFont="1" applyFill="1" applyBorder="1" applyAlignment="1">
      <alignment horizontal="center" vertical="center" wrapText="1"/>
    </xf>
    <xf numFmtId="1" fontId="12" fillId="4" borderId="1" xfId="4" applyNumberFormat="1" applyFont="1" applyFill="1" applyBorder="1" applyAlignment="1" applyProtection="1">
      <alignment horizontal="center" vertical="center" wrapText="1"/>
      <protection locked="0"/>
    </xf>
  </cellXfs>
  <cellStyles count="8">
    <cellStyle name="Millares [0]" xfId="5" builtinId="6"/>
    <cellStyle name="Moneda" xfId="3" builtinId="4"/>
    <cellStyle name="Moneda [0]" xfId="6" builtinId="7"/>
    <cellStyle name="Moneda 2" xfId="7"/>
    <cellStyle name="Normal" xfId="0" builtinId="0"/>
    <cellStyle name="Normal 2" xfId="1"/>
    <cellStyle name="Normal 3" xfId="2"/>
    <cellStyle name="Porcentaje" xfId="4" builtinId="5"/>
  </cellStyles>
  <dxfs count="0"/>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s://www.instagram.com/participacionbogota/" TargetMode="External"/><Relationship Id="rId7" Type="http://schemas.openxmlformats.org/officeDocument/2006/relationships/hyperlink" Target="http://www.dcradio.gov.co/" TargetMode="External"/><Relationship Id="rId2" Type="http://schemas.openxmlformats.org/officeDocument/2006/relationships/hyperlink" Target="https://www.facebook.com/participacionbogota" TargetMode="External"/><Relationship Id="rId1" Type="http://schemas.openxmlformats.org/officeDocument/2006/relationships/image" Target="../media/image1.png"/><Relationship Id="rId6" Type="http://schemas.openxmlformats.org/officeDocument/2006/relationships/hyperlink" Target="https://www.youtube.com/user/participacionbogotae" TargetMode="External"/><Relationship Id="rId5" Type="http://schemas.openxmlformats.org/officeDocument/2006/relationships/hyperlink" Target="https://www.tiktok.com/@participacionbogota?lang=es" TargetMode="External"/><Relationship Id="rId4" Type="http://schemas.openxmlformats.org/officeDocument/2006/relationships/hyperlink" Target="https://twitter.com/BogotaParticip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69875" y="123499"/>
          <a:ext cx="4337619" cy="1124090"/>
        </a:xfrm>
        <a:prstGeom prst="rect">
          <a:avLst/>
        </a:prstGeom>
      </xdr:spPr>
    </xdr:pic>
    <xdr:clientData/>
  </xdr:twoCellAnchor>
  <xdr:twoCellAnchor editAs="oneCell">
    <xdr:from>
      <xdr:col>0</xdr:col>
      <xdr:colOff>0</xdr:colOff>
      <xdr:row>290</xdr:row>
      <xdr:rowOff>0</xdr:rowOff>
    </xdr:from>
    <xdr:to>
      <xdr:col>0</xdr:col>
      <xdr:colOff>304800</xdr:colOff>
      <xdr:row>290</xdr:row>
      <xdr:rowOff>299990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00000000-0008-0000-0000-000003000000}"/>
            </a:ext>
          </a:extLst>
        </xdr:cNvPr>
        <xdr:cNvSpPr>
          <a:spLocks noChangeAspect="1" noChangeArrowheads="1"/>
        </xdr:cNvSpPr>
      </xdr:nvSpPr>
      <xdr:spPr bwMode="auto">
        <a:xfrm>
          <a:off x="0" y="767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291</xdr:row>
      <xdr:rowOff>0</xdr:rowOff>
    </xdr:from>
    <xdr:to>
      <xdr:col>0</xdr:col>
      <xdr:colOff>304800</xdr:colOff>
      <xdr:row>291</xdr:row>
      <xdr:rowOff>299990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00000000-0008-0000-0000-000004000000}"/>
            </a:ext>
          </a:extLst>
        </xdr:cNvPr>
        <xdr:cNvSpPr>
          <a:spLocks noChangeAspect="1" noChangeArrowheads="1"/>
        </xdr:cNvSpPr>
      </xdr:nvSpPr>
      <xdr:spPr bwMode="auto">
        <a:xfrm>
          <a:off x="0" y="1039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292</xdr:row>
      <xdr:rowOff>0</xdr:rowOff>
    </xdr:from>
    <xdr:to>
      <xdr:col>0</xdr:col>
      <xdr:colOff>304800</xdr:colOff>
      <xdr:row>292</xdr:row>
      <xdr:rowOff>299990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00000000-0008-0000-0000-000005000000}"/>
            </a:ext>
          </a:extLst>
        </xdr:cNvPr>
        <xdr:cNvSpPr>
          <a:spLocks noChangeAspect="1" noChangeArrowheads="1"/>
        </xdr:cNvSpPr>
      </xdr:nvSpPr>
      <xdr:spPr bwMode="auto">
        <a:xfrm>
          <a:off x="0" y="109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292</xdr:row>
      <xdr:rowOff>0</xdr:rowOff>
    </xdr:from>
    <xdr:to>
      <xdr:col>0</xdr:col>
      <xdr:colOff>304800</xdr:colOff>
      <xdr:row>292</xdr:row>
      <xdr:rowOff>299990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00000000-0008-0000-0000-000006000000}"/>
            </a:ext>
          </a:extLst>
        </xdr:cNvPr>
        <xdr:cNvSpPr>
          <a:spLocks noChangeAspect="1" noChangeArrowheads="1"/>
        </xdr:cNvSpPr>
      </xdr:nvSpPr>
      <xdr:spPr bwMode="auto">
        <a:xfrm>
          <a:off x="0"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292</xdr:row>
      <xdr:rowOff>0</xdr:rowOff>
    </xdr:from>
    <xdr:to>
      <xdr:col>0</xdr:col>
      <xdr:colOff>619125</xdr:colOff>
      <xdr:row>292</xdr:row>
      <xdr:rowOff>299990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00000000-0008-0000-0000-000007000000}"/>
            </a:ext>
          </a:extLst>
        </xdr:cNvPr>
        <xdr:cNvSpPr>
          <a:spLocks noChangeAspect="1" noChangeArrowheads="1"/>
        </xdr:cNvSpPr>
      </xdr:nvSpPr>
      <xdr:spPr bwMode="auto">
        <a:xfrm>
          <a:off x="314325" y="1202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260</xdr:row>
      <xdr:rowOff>0</xdr:rowOff>
    </xdr:from>
    <xdr:to>
      <xdr:col>0</xdr:col>
      <xdr:colOff>304800</xdr:colOff>
      <xdr:row>260</xdr:row>
      <xdr:rowOff>299990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8000000}"/>
            </a:ext>
          </a:extLst>
        </xdr:cNvPr>
        <xdr:cNvSpPr>
          <a:spLocks noChangeAspect="1" noChangeArrowheads="1"/>
        </xdr:cNvSpPr>
      </xdr:nvSpPr>
      <xdr:spPr bwMode="auto">
        <a:xfrm>
          <a:off x="0" y="1274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260</xdr:row>
      <xdr:rowOff>0</xdr:rowOff>
    </xdr:from>
    <xdr:to>
      <xdr:col>0</xdr:col>
      <xdr:colOff>619125</xdr:colOff>
      <xdr:row>260</xdr:row>
      <xdr:rowOff>299990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9000000}"/>
            </a:ext>
          </a:extLst>
        </xdr:cNvPr>
        <xdr:cNvSpPr>
          <a:spLocks noChangeAspect="1" noChangeArrowheads="1"/>
        </xdr:cNvSpPr>
      </xdr:nvSpPr>
      <xdr:spPr bwMode="auto">
        <a:xfrm>
          <a:off x="314325" y="1274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262</xdr:row>
      <xdr:rowOff>0</xdr:rowOff>
    </xdr:from>
    <xdr:to>
      <xdr:col>0</xdr:col>
      <xdr:colOff>304800</xdr:colOff>
      <xdr:row>262</xdr:row>
      <xdr:rowOff>299990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A000000}"/>
            </a:ext>
          </a:extLst>
        </xdr:cNvPr>
        <xdr:cNvSpPr>
          <a:spLocks noChangeAspect="1" noChangeArrowheads="1"/>
        </xdr:cNvSpPr>
      </xdr:nvSpPr>
      <xdr:spPr bwMode="auto">
        <a:xfrm>
          <a:off x="0" y="2149384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262</xdr:row>
      <xdr:rowOff>0</xdr:rowOff>
    </xdr:from>
    <xdr:to>
      <xdr:col>0</xdr:col>
      <xdr:colOff>619125</xdr:colOff>
      <xdr:row>262</xdr:row>
      <xdr:rowOff>299990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B000000}"/>
            </a:ext>
          </a:extLst>
        </xdr:cNvPr>
        <xdr:cNvSpPr>
          <a:spLocks noChangeAspect="1" noChangeArrowheads="1"/>
        </xdr:cNvSpPr>
      </xdr:nvSpPr>
      <xdr:spPr bwMode="auto">
        <a:xfrm>
          <a:off x="314325" y="2149384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262</xdr:row>
      <xdr:rowOff>0</xdr:rowOff>
    </xdr:from>
    <xdr:to>
      <xdr:col>0</xdr:col>
      <xdr:colOff>304800</xdr:colOff>
      <xdr:row>262</xdr:row>
      <xdr:rowOff>299990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000-00000C000000}"/>
            </a:ext>
          </a:extLst>
        </xdr:cNvPr>
        <xdr:cNvSpPr>
          <a:spLocks noChangeAspect="1" noChangeArrowheads="1"/>
        </xdr:cNvSpPr>
      </xdr:nvSpPr>
      <xdr:spPr bwMode="auto">
        <a:xfrm>
          <a:off x="0" y="2705660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262</xdr:row>
      <xdr:rowOff>0</xdr:rowOff>
    </xdr:from>
    <xdr:to>
      <xdr:col>0</xdr:col>
      <xdr:colOff>619125</xdr:colOff>
      <xdr:row>262</xdr:row>
      <xdr:rowOff>299990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000-00000D000000}"/>
            </a:ext>
          </a:extLst>
        </xdr:cNvPr>
        <xdr:cNvSpPr>
          <a:spLocks noChangeAspect="1" noChangeArrowheads="1"/>
        </xdr:cNvSpPr>
      </xdr:nvSpPr>
      <xdr:spPr bwMode="auto">
        <a:xfrm>
          <a:off x="314325" y="2705660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xmlns="" id="{00000000-0008-0000-0400-000002000000}"/>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292</xdr:row>
      <xdr:rowOff>0</xdr:rowOff>
    </xdr:from>
    <xdr:to>
      <xdr:col>0</xdr:col>
      <xdr:colOff>304800</xdr:colOff>
      <xdr:row>296</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00000000-0008-0000-0400-000003000000}"/>
            </a:ext>
          </a:extLst>
        </xdr:cNvPr>
        <xdr:cNvSpPr>
          <a:spLocks noChangeAspect="1" noChangeArrowheads="1"/>
        </xdr:cNvSpPr>
      </xdr:nvSpPr>
      <xdr:spPr bwMode="auto">
        <a:xfrm>
          <a:off x="0" y="3304889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296</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00000000-0008-0000-0400-000004000000}"/>
            </a:ext>
          </a:extLst>
        </xdr:cNvPr>
        <xdr:cNvSpPr>
          <a:spLocks noChangeAspect="1" noChangeArrowheads="1"/>
        </xdr:cNvSpPr>
      </xdr:nvSpPr>
      <xdr:spPr bwMode="auto">
        <a:xfrm>
          <a:off x="0" y="3319272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00000000-0008-0000-0400-000005000000}"/>
            </a:ext>
          </a:extLst>
        </xdr:cNvPr>
        <xdr:cNvSpPr>
          <a:spLocks noChangeAspect="1" noChangeArrowheads="1"/>
        </xdr:cNvSpPr>
      </xdr:nvSpPr>
      <xdr:spPr bwMode="auto">
        <a:xfrm>
          <a:off x="0" y="333098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294</xdr:row>
      <xdr:rowOff>0</xdr:rowOff>
    </xdr:from>
    <xdr:to>
      <xdr:col>0</xdr:col>
      <xdr:colOff>304800</xdr:colOff>
      <xdr:row>296</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00000000-0008-0000-0400-000006000000}"/>
            </a:ext>
          </a:extLst>
        </xdr:cNvPr>
        <xdr:cNvSpPr>
          <a:spLocks noChangeAspect="1" noChangeArrowheads="1"/>
        </xdr:cNvSpPr>
      </xdr:nvSpPr>
      <xdr:spPr bwMode="auto">
        <a:xfrm>
          <a:off x="0" y="333098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294</xdr:row>
      <xdr:rowOff>0</xdr:rowOff>
    </xdr:from>
    <xdr:to>
      <xdr:col>0</xdr:col>
      <xdr:colOff>619125</xdr:colOff>
      <xdr:row>296</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00000000-0008-0000-0400-000007000000}"/>
            </a:ext>
          </a:extLst>
        </xdr:cNvPr>
        <xdr:cNvSpPr>
          <a:spLocks noChangeAspect="1" noChangeArrowheads="1"/>
        </xdr:cNvSpPr>
      </xdr:nvSpPr>
      <xdr:spPr bwMode="auto">
        <a:xfrm>
          <a:off x="314325" y="333098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262</xdr:row>
      <xdr:rowOff>0</xdr:rowOff>
    </xdr:from>
    <xdr:to>
      <xdr:col>0</xdr:col>
      <xdr:colOff>304800</xdr:colOff>
      <xdr:row>296</xdr:row>
      <xdr:rowOff>109490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400-000008000000}"/>
            </a:ext>
          </a:extLst>
        </xdr:cNvPr>
        <xdr:cNvSpPr>
          <a:spLocks noChangeAspect="1" noChangeArrowheads="1"/>
        </xdr:cNvSpPr>
      </xdr:nvSpPr>
      <xdr:spPr bwMode="auto">
        <a:xfrm>
          <a:off x="0" y="286616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262</xdr:row>
      <xdr:rowOff>0</xdr:rowOff>
    </xdr:from>
    <xdr:to>
      <xdr:col>0</xdr:col>
      <xdr:colOff>619125</xdr:colOff>
      <xdr:row>296</xdr:row>
      <xdr:rowOff>109490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400-000009000000}"/>
            </a:ext>
          </a:extLst>
        </xdr:cNvPr>
        <xdr:cNvSpPr>
          <a:spLocks noChangeAspect="1" noChangeArrowheads="1"/>
        </xdr:cNvSpPr>
      </xdr:nvSpPr>
      <xdr:spPr bwMode="auto">
        <a:xfrm>
          <a:off x="314325" y="286616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400-00000A000000}"/>
            </a:ext>
          </a:extLst>
        </xdr:cNvPr>
        <xdr:cNvSpPr>
          <a:spLocks noChangeAspect="1" noChangeArrowheads="1"/>
        </xdr:cNvSpPr>
      </xdr:nvSpPr>
      <xdr:spPr bwMode="auto">
        <a:xfrm>
          <a:off x="0" y="289274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400-00000B000000}"/>
            </a:ext>
          </a:extLst>
        </xdr:cNvPr>
        <xdr:cNvSpPr>
          <a:spLocks noChangeAspect="1" noChangeArrowheads="1"/>
        </xdr:cNvSpPr>
      </xdr:nvSpPr>
      <xdr:spPr bwMode="auto">
        <a:xfrm>
          <a:off x="314325" y="289274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264</xdr:row>
      <xdr:rowOff>0</xdr:rowOff>
    </xdr:from>
    <xdr:to>
      <xdr:col>0</xdr:col>
      <xdr:colOff>304800</xdr:colOff>
      <xdr:row>296</xdr:row>
      <xdr:rowOff>109490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0000000-0008-0000-0400-00000C000000}"/>
            </a:ext>
          </a:extLst>
        </xdr:cNvPr>
        <xdr:cNvSpPr>
          <a:spLocks noChangeAspect="1" noChangeArrowheads="1"/>
        </xdr:cNvSpPr>
      </xdr:nvSpPr>
      <xdr:spPr bwMode="auto">
        <a:xfrm>
          <a:off x="0" y="289274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264</xdr:row>
      <xdr:rowOff>0</xdr:rowOff>
    </xdr:from>
    <xdr:to>
      <xdr:col>0</xdr:col>
      <xdr:colOff>619125</xdr:colOff>
      <xdr:row>296</xdr:row>
      <xdr:rowOff>109490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0000000-0008-0000-0400-00000D000000}"/>
            </a:ext>
          </a:extLst>
        </xdr:cNvPr>
        <xdr:cNvSpPr>
          <a:spLocks noChangeAspect="1" noChangeArrowheads="1"/>
        </xdr:cNvSpPr>
      </xdr:nvSpPr>
      <xdr:spPr bwMode="auto">
        <a:xfrm>
          <a:off x="314325" y="289274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186999</xdr:rowOff>
    </xdr:from>
    <xdr:to>
      <xdr:col>2</xdr:col>
      <xdr:colOff>464119</xdr:colOff>
      <xdr:row>1</xdr:row>
      <xdr:rowOff>596714</xdr:rowOff>
    </xdr:to>
    <xdr:pic>
      <xdr:nvPicPr>
        <xdr:cNvPr id="2" name="Imagen 1" descr="Logo Instituto Distrital de la Participación y Acción Comunal&#10;&#10;Nombre del IDPAC - Instituto Distrital de la Participación y Acción Comunal con el logo de alcaldia mayor de Bogotá">
          <a:extLst>
            <a:ext uri="{FF2B5EF4-FFF2-40B4-BE49-F238E27FC236}">
              <a16:creationId xmlns:a16="http://schemas.microsoft.com/office/drawing/2014/main" xmlns="" id="{C89C40C3-3B26-4A78-AFF7-1923A5EE7A94}"/>
            </a:ext>
          </a:extLst>
        </xdr:cNvPr>
        <xdr:cNvPicPr>
          <a:picLocks noChangeAspect="1"/>
        </xdr:cNvPicPr>
      </xdr:nvPicPr>
      <xdr:blipFill>
        <a:blip xmlns:r="http://schemas.openxmlformats.org/officeDocument/2006/relationships" r:embed="rId1"/>
        <a:stretch>
          <a:fillRect/>
        </a:stretch>
      </xdr:blipFill>
      <xdr:spPr>
        <a:xfrm>
          <a:off x="0" y="186999"/>
          <a:ext cx="4337619" cy="1124090"/>
        </a:xfrm>
        <a:prstGeom prst="rect">
          <a:avLst/>
        </a:prstGeom>
      </xdr:spPr>
    </xdr:pic>
    <xdr:clientData/>
  </xdr:twoCellAnchor>
  <xdr:twoCellAnchor editAs="oneCell">
    <xdr:from>
      <xdr:col>0</xdr:col>
      <xdr:colOff>0</xdr:colOff>
      <xdr:row>323</xdr:row>
      <xdr:rowOff>0</xdr:rowOff>
    </xdr:from>
    <xdr:to>
      <xdr:col>0</xdr:col>
      <xdr:colOff>304800</xdr:colOff>
      <xdr:row>327</xdr:row>
      <xdr:rowOff>114300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12C89442-62DE-4339-BEB1-3BACB8A70BBE}"/>
            </a:ext>
          </a:extLst>
        </xdr:cNvPr>
        <xdr:cNvSpPr>
          <a:spLocks noChangeAspect="1" noChangeArrowheads="1"/>
        </xdr:cNvSpPr>
      </xdr:nvSpPr>
      <xdr:spPr bwMode="auto">
        <a:xfrm>
          <a:off x="0" y="33355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324</xdr:row>
      <xdr:rowOff>0</xdr:rowOff>
    </xdr:from>
    <xdr:to>
      <xdr:col>0</xdr:col>
      <xdr:colOff>304800</xdr:colOff>
      <xdr:row>327</xdr:row>
      <xdr:rowOff>114300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582D81C9-41FE-4021-AC40-CC20AA1DF304}"/>
            </a:ext>
          </a:extLst>
        </xdr:cNvPr>
        <xdr:cNvSpPr>
          <a:spLocks noChangeAspect="1" noChangeArrowheads="1"/>
        </xdr:cNvSpPr>
      </xdr:nvSpPr>
      <xdr:spPr bwMode="auto">
        <a:xfrm>
          <a:off x="0" y="334994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CA1EE884-CE87-4183-B4BE-DECE3E1391E7}"/>
            </a:ext>
          </a:extLst>
        </xdr:cNvPr>
        <xdr:cNvSpPr>
          <a:spLocks noChangeAspect="1" noChangeArrowheads="1"/>
        </xdr:cNvSpPr>
      </xdr:nvSpPr>
      <xdr:spPr bwMode="auto">
        <a:xfrm>
          <a:off x="0" y="33616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325</xdr:row>
      <xdr:rowOff>0</xdr:rowOff>
    </xdr:from>
    <xdr:to>
      <xdr:col>0</xdr:col>
      <xdr:colOff>304800</xdr:colOff>
      <xdr:row>327</xdr:row>
      <xdr:rowOff>114300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49430818-78B7-4C0B-B0D4-C8EB83165E46}"/>
            </a:ext>
          </a:extLst>
        </xdr:cNvPr>
        <xdr:cNvSpPr>
          <a:spLocks noChangeAspect="1" noChangeArrowheads="1"/>
        </xdr:cNvSpPr>
      </xdr:nvSpPr>
      <xdr:spPr bwMode="auto">
        <a:xfrm>
          <a:off x="0" y="33616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325</xdr:row>
      <xdr:rowOff>0</xdr:rowOff>
    </xdr:from>
    <xdr:to>
      <xdr:col>0</xdr:col>
      <xdr:colOff>619125</xdr:colOff>
      <xdr:row>327</xdr:row>
      <xdr:rowOff>114300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F0EF574F-FD62-49BC-B4C5-6DE0AF752901}"/>
            </a:ext>
          </a:extLst>
        </xdr:cNvPr>
        <xdr:cNvSpPr>
          <a:spLocks noChangeAspect="1" noChangeArrowheads="1"/>
        </xdr:cNvSpPr>
      </xdr:nvSpPr>
      <xdr:spPr bwMode="auto">
        <a:xfrm>
          <a:off x="314325" y="33616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293</xdr:row>
      <xdr:rowOff>0</xdr:rowOff>
    </xdr:from>
    <xdr:to>
      <xdr:col>0</xdr:col>
      <xdr:colOff>304800</xdr:colOff>
      <xdr:row>327</xdr:row>
      <xdr:rowOff>114300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7EBEB57C-B1FB-4A83-931F-64CB790F1453}"/>
            </a:ext>
          </a:extLst>
        </xdr:cNvPr>
        <xdr:cNvSpPr>
          <a:spLocks noChangeAspect="1" noChangeArrowheads="1"/>
        </xdr:cNvSpPr>
      </xdr:nvSpPr>
      <xdr:spPr bwMode="auto">
        <a:xfrm>
          <a:off x="0" y="28930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293</xdr:row>
      <xdr:rowOff>0</xdr:rowOff>
    </xdr:from>
    <xdr:to>
      <xdr:col>0</xdr:col>
      <xdr:colOff>619125</xdr:colOff>
      <xdr:row>327</xdr:row>
      <xdr:rowOff>114300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A31DE65E-556D-4CCF-90A3-F08AE4D72C46}"/>
            </a:ext>
          </a:extLst>
        </xdr:cNvPr>
        <xdr:cNvSpPr>
          <a:spLocks noChangeAspect="1" noChangeArrowheads="1"/>
        </xdr:cNvSpPr>
      </xdr:nvSpPr>
      <xdr:spPr bwMode="auto">
        <a:xfrm>
          <a:off x="314325" y="28930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A2CEE349-DE2E-4863-BDC7-0318BBFA75F3}"/>
            </a:ext>
          </a:extLst>
        </xdr:cNvPr>
        <xdr:cNvSpPr>
          <a:spLocks noChangeAspect="1" noChangeArrowheads="1"/>
        </xdr:cNvSpPr>
      </xdr:nvSpPr>
      <xdr:spPr bwMode="auto">
        <a:xfrm>
          <a:off x="0"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0FC400FA-9775-46F1-B980-1DC6ADE9A175}"/>
            </a:ext>
          </a:extLst>
        </xdr:cNvPr>
        <xdr:cNvSpPr>
          <a:spLocks noChangeAspect="1" noChangeArrowheads="1"/>
        </xdr:cNvSpPr>
      </xdr:nvSpPr>
      <xdr:spPr bwMode="auto">
        <a:xfrm>
          <a:off x="314325"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295</xdr:row>
      <xdr:rowOff>0</xdr:rowOff>
    </xdr:from>
    <xdr:to>
      <xdr:col>0</xdr:col>
      <xdr:colOff>304800</xdr:colOff>
      <xdr:row>327</xdr:row>
      <xdr:rowOff>114300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BC748DF-0089-465C-8670-5EC304A01D3D}"/>
            </a:ext>
          </a:extLst>
        </xdr:cNvPr>
        <xdr:cNvSpPr>
          <a:spLocks noChangeAspect="1" noChangeArrowheads="1"/>
        </xdr:cNvSpPr>
      </xdr:nvSpPr>
      <xdr:spPr bwMode="auto">
        <a:xfrm>
          <a:off x="0"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295</xdr:row>
      <xdr:rowOff>0</xdr:rowOff>
    </xdr:from>
    <xdr:to>
      <xdr:col>0</xdr:col>
      <xdr:colOff>619125</xdr:colOff>
      <xdr:row>327</xdr:row>
      <xdr:rowOff>114300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A1F78D20-EAED-4215-AEFB-508408A4E288}"/>
            </a:ext>
          </a:extLst>
        </xdr:cNvPr>
        <xdr:cNvSpPr>
          <a:spLocks noChangeAspect="1" noChangeArrowheads="1"/>
        </xdr:cNvSpPr>
      </xdr:nvSpPr>
      <xdr:spPr bwMode="auto">
        <a:xfrm>
          <a:off x="314325" y="291960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xmlns="" id="{B4C0CC79-0188-407A-8DA4-0B95219CED96}"/>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296</xdr:row>
      <xdr:rowOff>0</xdr:rowOff>
    </xdr:from>
    <xdr:to>
      <xdr:col>0</xdr:col>
      <xdr:colOff>304800</xdr:colOff>
      <xdr:row>300</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B0BB8079-6C82-4C18-8E25-6D173A99C91A}"/>
            </a:ext>
          </a:extLst>
        </xdr:cNvPr>
        <xdr:cNvSpPr>
          <a:spLocks noChangeAspect="1" noChangeArrowheads="1"/>
        </xdr:cNvSpPr>
      </xdr:nvSpPr>
      <xdr:spPr bwMode="auto">
        <a:xfrm>
          <a:off x="0" y="33220342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297</xdr:row>
      <xdr:rowOff>0</xdr:rowOff>
    </xdr:from>
    <xdr:to>
      <xdr:col>0</xdr:col>
      <xdr:colOff>304800</xdr:colOff>
      <xdr:row>300</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15326E85-CD6C-4540-822E-EA044AE136F1}"/>
            </a:ext>
          </a:extLst>
        </xdr:cNvPr>
        <xdr:cNvSpPr>
          <a:spLocks noChangeAspect="1" noChangeArrowheads="1"/>
        </xdr:cNvSpPr>
      </xdr:nvSpPr>
      <xdr:spPr bwMode="auto">
        <a:xfrm>
          <a:off x="0" y="3336417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298</xdr:row>
      <xdr:rowOff>0</xdr:rowOff>
    </xdr:from>
    <xdr:to>
      <xdr:col>0</xdr:col>
      <xdr:colOff>304800</xdr:colOff>
      <xdr:row>300</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D909374C-2E9D-4598-BB93-69F3218643AA}"/>
            </a:ext>
          </a:extLst>
        </xdr:cNvPr>
        <xdr:cNvSpPr>
          <a:spLocks noChangeAspect="1" noChangeArrowheads="1"/>
        </xdr:cNvSpPr>
      </xdr:nvSpPr>
      <xdr:spPr bwMode="auto">
        <a:xfrm>
          <a:off x="0" y="3348132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298</xdr:row>
      <xdr:rowOff>0</xdr:rowOff>
    </xdr:from>
    <xdr:to>
      <xdr:col>0</xdr:col>
      <xdr:colOff>304800</xdr:colOff>
      <xdr:row>300</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0EF8665A-4818-4B0C-BBD3-7C0146A56336}"/>
            </a:ext>
          </a:extLst>
        </xdr:cNvPr>
        <xdr:cNvSpPr>
          <a:spLocks noChangeAspect="1" noChangeArrowheads="1"/>
        </xdr:cNvSpPr>
      </xdr:nvSpPr>
      <xdr:spPr bwMode="auto">
        <a:xfrm>
          <a:off x="0" y="3348132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298</xdr:row>
      <xdr:rowOff>0</xdr:rowOff>
    </xdr:from>
    <xdr:to>
      <xdr:col>0</xdr:col>
      <xdr:colOff>619125</xdr:colOff>
      <xdr:row>300</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5C489206-4612-44A2-9728-84D13315CA3C}"/>
            </a:ext>
          </a:extLst>
        </xdr:cNvPr>
        <xdr:cNvSpPr>
          <a:spLocks noChangeAspect="1" noChangeArrowheads="1"/>
        </xdr:cNvSpPr>
      </xdr:nvSpPr>
      <xdr:spPr bwMode="auto">
        <a:xfrm>
          <a:off x="314325" y="3348132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266</xdr:row>
      <xdr:rowOff>0</xdr:rowOff>
    </xdr:from>
    <xdr:to>
      <xdr:col>0</xdr:col>
      <xdr:colOff>304800</xdr:colOff>
      <xdr:row>300</xdr:row>
      <xdr:rowOff>109490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37884CA3-AF71-451A-A166-CE016770EF91}"/>
            </a:ext>
          </a:extLst>
        </xdr:cNvPr>
        <xdr:cNvSpPr>
          <a:spLocks noChangeAspect="1" noChangeArrowheads="1"/>
        </xdr:cNvSpPr>
      </xdr:nvSpPr>
      <xdr:spPr bwMode="auto">
        <a:xfrm>
          <a:off x="0" y="287759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266</xdr:row>
      <xdr:rowOff>0</xdr:rowOff>
    </xdr:from>
    <xdr:to>
      <xdr:col>0</xdr:col>
      <xdr:colOff>619125</xdr:colOff>
      <xdr:row>300</xdr:row>
      <xdr:rowOff>109490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5D50AF69-A483-49DA-B3D6-E47D9D07A1FF}"/>
            </a:ext>
          </a:extLst>
        </xdr:cNvPr>
        <xdr:cNvSpPr>
          <a:spLocks noChangeAspect="1" noChangeArrowheads="1"/>
        </xdr:cNvSpPr>
      </xdr:nvSpPr>
      <xdr:spPr bwMode="auto">
        <a:xfrm>
          <a:off x="314325" y="287759775"/>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268</xdr:row>
      <xdr:rowOff>0</xdr:rowOff>
    </xdr:from>
    <xdr:to>
      <xdr:col>0</xdr:col>
      <xdr:colOff>304800</xdr:colOff>
      <xdr:row>300</xdr:row>
      <xdr:rowOff>109490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F6D282C3-77D2-4D90-81BD-2809481709CB}"/>
            </a:ext>
          </a:extLst>
        </xdr:cNvPr>
        <xdr:cNvSpPr>
          <a:spLocks noChangeAspect="1" noChangeArrowheads="1"/>
        </xdr:cNvSpPr>
      </xdr:nvSpPr>
      <xdr:spPr bwMode="auto">
        <a:xfrm>
          <a:off x="0" y="290417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268</xdr:row>
      <xdr:rowOff>0</xdr:rowOff>
    </xdr:from>
    <xdr:to>
      <xdr:col>0</xdr:col>
      <xdr:colOff>619125</xdr:colOff>
      <xdr:row>300</xdr:row>
      <xdr:rowOff>109490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A9E76094-4E48-4C0D-B4EC-0693D0043D27}"/>
            </a:ext>
          </a:extLst>
        </xdr:cNvPr>
        <xdr:cNvSpPr>
          <a:spLocks noChangeAspect="1" noChangeArrowheads="1"/>
        </xdr:cNvSpPr>
      </xdr:nvSpPr>
      <xdr:spPr bwMode="auto">
        <a:xfrm>
          <a:off x="314325" y="290417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268</xdr:row>
      <xdr:rowOff>0</xdr:rowOff>
    </xdr:from>
    <xdr:to>
      <xdr:col>0</xdr:col>
      <xdr:colOff>304800</xdr:colOff>
      <xdr:row>300</xdr:row>
      <xdr:rowOff>109490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50C605C-AFDC-4219-BB2D-083B4BF3CD3B}"/>
            </a:ext>
          </a:extLst>
        </xdr:cNvPr>
        <xdr:cNvSpPr>
          <a:spLocks noChangeAspect="1" noChangeArrowheads="1"/>
        </xdr:cNvSpPr>
      </xdr:nvSpPr>
      <xdr:spPr bwMode="auto">
        <a:xfrm>
          <a:off x="0" y="290417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268</xdr:row>
      <xdr:rowOff>0</xdr:rowOff>
    </xdr:from>
    <xdr:to>
      <xdr:col>0</xdr:col>
      <xdr:colOff>619125</xdr:colOff>
      <xdr:row>300</xdr:row>
      <xdr:rowOff>109490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CCB2C190-AED9-497B-A94E-050F6816B1F3}"/>
            </a:ext>
          </a:extLst>
        </xdr:cNvPr>
        <xdr:cNvSpPr>
          <a:spLocks noChangeAspect="1" noChangeArrowheads="1"/>
        </xdr:cNvSpPr>
      </xdr:nvSpPr>
      <xdr:spPr bwMode="auto">
        <a:xfrm>
          <a:off x="314325" y="29041725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269875</xdr:colOff>
      <xdr:row>0</xdr:row>
      <xdr:rowOff>123499</xdr:rowOff>
    </xdr:from>
    <xdr:to>
      <xdr:col>2</xdr:col>
      <xdr:colOff>733994</xdr:colOff>
      <xdr:row>1</xdr:row>
      <xdr:rowOff>533214</xdr:rowOff>
    </xdr:to>
    <xdr:pic>
      <xdr:nvPicPr>
        <xdr:cNvPr id="2" name="Imagen 1" descr="Nombre del IDPAC - Instituto Distrital de la Participación y Acción Comunal con el logo de alcaldia mayor de Bogotá" title="Logo Instituto Distrital de la Participación y Acción Comunal">
          <a:extLst>
            <a:ext uri="{FF2B5EF4-FFF2-40B4-BE49-F238E27FC236}">
              <a16:creationId xmlns:a16="http://schemas.microsoft.com/office/drawing/2014/main" xmlns="" id="{467088B0-5FD9-4568-8DA6-786CCD637B50}"/>
            </a:ext>
          </a:extLst>
        </xdr:cNvPr>
        <xdr:cNvPicPr>
          <a:picLocks noChangeAspect="1"/>
        </xdr:cNvPicPr>
      </xdr:nvPicPr>
      <xdr:blipFill>
        <a:blip xmlns:r="http://schemas.openxmlformats.org/officeDocument/2006/relationships" r:embed="rId1"/>
        <a:stretch>
          <a:fillRect/>
        </a:stretch>
      </xdr:blipFill>
      <xdr:spPr>
        <a:xfrm>
          <a:off x="269875" y="123499"/>
          <a:ext cx="4340794" cy="1124090"/>
        </a:xfrm>
        <a:prstGeom prst="rect">
          <a:avLst/>
        </a:prstGeom>
      </xdr:spPr>
    </xdr:pic>
    <xdr:clientData/>
  </xdr:twoCellAnchor>
  <xdr:twoCellAnchor editAs="oneCell">
    <xdr:from>
      <xdr:col>0</xdr:col>
      <xdr:colOff>0</xdr:colOff>
      <xdr:row>295</xdr:row>
      <xdr:rowOff>0</xdr:rowOff>
    </xdr:from>
    <xdr:to>
      <xdr:col>0</xdr:col>
      <xdr:colOff>304800</xdr:colOff>
      <xdr:row>299</xdr:row>
      <xdr:rowOff>109490</xdr:rowOff>
    </xdr:to>
    <xdr:sp macro="" textlink="">
      <xdr:nvSpPr>
        <xdr:cNvPr id="3" name="AutoShape 3" descr="data:image/png;base64,iVBORw0KGgoAAAANSUhEUgAABQAAAAC+CAYAAABqHKJVAAAAAXNSR0IArs4c6QAAIABJREFUeF68vQeYZVd1JvqfdFPl7uqcc07qboVWQkISCiSDAJsx44c9Doxn5nlsD5h5jhhnDzaDPfM88DyDsbHHxoCFCS0EklBqqXNQ51zdXZ0r3Kqbzj3nzLfWPev0urvOvdWAv9d8oqruPWeHlfe/117bunZxdxRFEcIwBP2k/+ifZVn8H31u2zYcx4HruvyZ/JP35Fn6PAoa7Zj/HFhN7es+pE3u71bz3ERkNcYi/2g89F89DPhnWGuMT54xx09/y/jlOZknP2s35hgEjfas6NbcuX/jfXpe/7NsuzFORTv9ux3TUeYr71I/Mr8JxFIf0JhpbPSfbpf4Qf9FcOKnY75JuzEPgtBvvBuETXyVMXfmC9xuPWrQVfOOaGq70n5jjsn443nRJ/R5UK+jXq8DYYPedtT4XOYpdJM5CJ/pWf1P+qD3ZYxp9KF2RTYiuyGr9J/Qhd4RWdGykfSfyHvAzVN/Ws7kdxofy31MhxCNgdFPat+1vdTxp445lmPRG3rfsRrjFP5q+tLvRFORTVOGGrrpNvFE6yr/7rmJ3Gj5MeWwSYdje0D96j61bkk/xAOhszl2+pv4YbbRZGvCBj1129KOKW/SjrYX9Lvoh3wvMsXyZzXbHWmTeEr/aRsm7wnN0+wYy3b8n7TdZL/QsKGmLtlo2A2xgyK/1JZp87TspNk1TQeSw7Rxynu1Wq2lHtEzYtM1zaQ9sX1psmzyOm0MabIjMigy7UYNnYVjN+wF2Ry78TvRcIK9Vb6glV3Qn2t70mT3SYetWD6V/QhjO57wL2rYXbJrTA/5SR+R7NtOYodM2RD/qeVDywa3F9sTcy4kJ016oXxyoh/xZ6b8mD5a2hE91T8dkkix5fHchQ+sW4hYRug/5kus7/KM0EV0hsYtsiSxg/CU31e05nHF7jRtDFoOtcxrndBzbSenrb4L/HpCZ4kPWCfjgZnty3ilvcr4WBJ/JDIb2z2hm6a/tqmN/m75V7YnccOaLjz32J/WfR++7ye+DkFj/K3+CQ+0LGn+/LD0E78o/oD60baPYyoVAwmNxN+5VkPXtT2ROJA+1/aJ7YTdsOeJb4/jB9NOpvkT02ZxP36zfbTC5lhY64Jpu6i9INZTk/5aTmjciWzFcbTwgPRF5mLa20THjHhcaKfpmvAx1i9zrvI32Tf9T+I0kQ/TRia2JiWml3fSZEg+Yxse//tBZE18rLShfa/YVz1GGb/IoO5T2yFtb0z7rGkgv2v90fRz4ulpXrR6tpWMiP3W4xO/NxnNJq602poD/lLPzwqDprjX1EOO6VV8NtHP31p76XeFT2mjSey6BdYLkUnNu1v+txET6LYlxud360aMqpZnWp9a0ilojvv1c+ZceRzK/vBaN6wna520uZrya+oT8Z5tg9OIK2k9KfYvTU9pemwXUtZH7fSwlVSY/sy0xaYd1fFLGNZhBbU4fqVIxo39pgWL7IVF62mKUAN4sV3ywwh+vY5MJgcnZyN06vBRQrE+hNfeeAWHDx7FpnVbcNe6BzGlexp8P0ANFVwcPo3tL3wD6zetxZp163F9cAj7dh3EyM1xbN26BYuWzkfdriCwq/CtKkbGrmPg0gBOHD6J4eujyFl5rFi0Bivnr8fsaXPR5fWiVB5DPSohn8/DH6ujUqnga1//Ct7y5FtRmNqNuhvh5th17N61A5fPnMfb7n8MqxfeAdRcOFYGcEP4XgUUQ+R9D5kohwgefFpLOxHcjM3r4ozrwY1c+PUQcD3QjOr1KpzOCBV7DKP1EXz+7/4Xli9ajoe3PIrLZ6+gODwOL+dh+eqlsDIWKkEZh44fwnMvPYv7734Ady69G1mnA8NDRVy6cRGLVs7Cd1/dju7eTuzcuRNb1t2Fuzbch0KtC249CzekdWKIyApQt8vw7Rpqdh1lm8YU4o3XXsbA2XP44NP/F7dbr1jIOjbCoIJsxkUYAJWKD0QZeJ6DyC6jEpUxYo0j31tAuVaF5YSo+eMYGr+JcrWIq0NXMFwaxkhpGMXSGMaq4/wf0YdlPKrDiUJ4jsM+kNYqnZ2dmDZtGnK5HM6ePZv4RrEnZI8KhQLuvvtunDlzBmdPnkY2myUlxrKVK3DkyBHGhgKFW1G7DtmKMETezaBarcKjNb1tI9dRwKL5CzB/xkxcOHsG506expp1qzF78Tzs3LULFwYGsGn9BpTHK1i4cCG++/LLqFghirR2dzzkfBvznfn4uYd+EVeKNXzwM7+CgfAS8pky7txyF3btOo/71t2H9297CL/9iY9j3l3zERaAY3tO4pMf+230jefxqT/9NAatEmatXoB8fwaHDuyCVa7i6Yffjae3vQ+9mTz84Dqe/952nB+8ga2r78BDq7egN9OFiu2hVK0j7xZguRYqYQlWvo4rIxdw6vwJnDh6EnOmz8d9mx6CHbjIZDzYuQiVqIhrI1dg3RjcywBgq/+0Y9MBsunwEicRB1Da0LFjS7HA4vDo2SSAMwC2ILoFXGnnxZ9TX/VbAEJa0CdOQDuNJieoABgBAE1jKcLHgJsBSAoAaAYhSXCk5tbkyG4TAKR2NEAkAVUCYIAANHYLPIQEcBNHjwZ4SI5SB7MyvpyXaQTUhuNMAi63sUA0HVcSQMVfhEHACxNyivSdBjr4kZiviZOP6Wg6nKTfmD5pfcs8eTFqAMYSbMv8JNDWCwQdcLMTayGfIpe0yKF22ZnHDjtxnCnozcQgqVmidKDDDjIFMNJtaABQxiRtEACo5Z5pH4PDAgA2ybsRyMvC0pR5E8DS3zcF0jFwkzYHGUuTfhu2hvpvAgSVvph96kBdvpMAK228muem/JL+eJ7XBBKLrGjAvZXca1uo5yeA3AQwPQaYxQ4KAEjiYwZuZsCbBMxqcybp07CXwmsZN+mk/kwvKlktFZhp9mvKhP47zdamPW8GwGaQTzbcsxsAoNgUzVMTANS0Tu3P8DMyTlnoSv8SZNMGR+LLFFicPEdBUwwAsn8gwFrLsOPyZoCMS+RCxqYBcNMGMV+Chv0xaav9JY8vfkD7XepVmx+zHZM+oqPa/sFcABlgDAGAsvkn/k/Lo9gP0hkKzmjcaQBTsiBUfJbFlOa7tlXm7yKvWicnm3M7GabvapVqYj+13WRoNgakm3hj+Bu/Uk70Sz9v2gfTjtySl+YNHA0AmvEC80/8bLwxSQv4yf6ZdjDNLqaNz6R3Wj8kH+IPEh8Z64focRIrKHBdQCwBuqXtRPeteKFrbuzZtwBmeoftLIcXDfCU2EOAgkRE9Ln+m9mn9Cms37KPzL8Y4NfxsB6/Bs+pqckAwCZfSXGGAgBpLNr/adum7ZS2taLDJm8SWTH8gehiwl8F5nAbLeylPC8AUJotmUzu/iW+F3nQsWsrcMn0LWn6K/wQnprxobY52s6l/U7P0gZWKxsk42lFB4khNQCYxK8xH3XbaXFl2vojrT+t84kMkT7G/idtDtp3a31oHkc6AGjSWet3QuPYlpqgW1NfMYCsdUA2G4hWkwGAybxbMMEKm/lnjkXTgNtSACDFLoiCRkzQAiSdzD8lG2KxXyTbxHZNbYxpPU3iAAUApsmFjEf6bzUOsp6tvjPnrnWgsQ4NYSEGiENaG9uIQovjIf5/jpsCZLIugy7EN950pw0yz8ZQeQRuZ4TLNy7huy9+G2OjRTzx2FNYNGcJ4GcxPlrCG6/vwsKlCzB/2RwEqGDvgb3YtGkzOnPduDkyiiCq49Udr+DK9UFs2rIBthfh+KkjOHn6BANvq1asxtD1EaxZtg4rF62CF+WRsQuojdeQybhApo5SaRxhFTh8+DCmTuvB1NnT4LsWDhw9hN37d6J/Sg8ee8sD6M72Ih/2IIcuVMt1uBkHUabOMuDVMnAjD7btIbIs1CwftciH41KKjgMrcBCFNjJeDqEVoOqPI8j4GLdG8Nrel3H85DH86Ht/DFML01AdI4Aqy3OL3IjBP5rfV575ClatWoUn3voU6sMEnOVAOEiUIVCvhCOnDmLv/r0o5Ap419ueRsHqhlP2kAkJAATqgY/IqoOwy9ABfNtHzQvhh1X801f/HtOmTsP9dz0MB3l4Vg4ZAvqCEip+heXezeQQwkG5OgY/GkOYCXD55lWcvXgON4dvYmT0BoaLQwiiGkInQGjR+EPULdrID+AjRC30GeymeJ9kqJDxUC2Xkxgsk8kwXjF//nxcu3YN4+PjrA+k6+VymQFCkqXu7m4G5Pq6ehjwHC0WMXXqVNwcGUaukG+AfJkY7KN1XhAg62VQKo7xu36txs+4uQwKuRyC8QqWLVqIOzZsRLFUxI5dOzE8OoJCIYdNGzdi3+59WLduHZ5/6WVE2SzqWReo23DLFh5b/zgeW/wunLx8Ez/26V/GNXcIXXkfG9ZtxOtvnML83rn44//74/jjP/xtnKmdwfq7NuLEm6fQjR78wS//DoojY/i9P/sjnB0exPSls7B01SIc3b8HV04MYGX/GnzgXU/jzOlDyOc83Lf1XiyZuRDdNRc5Kwc/cuC4Gdatcr2Cq0OXsWv/6xitDWHu/LlYv3Y9PDuLTq8LoR8hk/dw8txJ7DywA+V6CdbQ4L6mEEAHOFrhJTjRjlMvRrSjpvcko8p0wtpY0TumoWsZaBg7m0lAE6ApQy4tiNIOQwJzMXq8PxFn2PHufGzMtVGUgIODBWMcFNBxJonK2NCOP3Fc8YAncwhp89eBTbJzHgMYtFDhObfa4rLi7MZ6I8NR/2M+xTtOwksdKHC7esFmDI55njAi4gWgAI1mYGm2K3xvFaTdarbRQxqArB2lODxxMvpvLacS/MhPM8tN+hXAgDIjZWEjvOcgLc5sIzBA/zP5m7YDrsdADjItUNQBjwbIEjrGCyQbzsSszZinJi10kKLpqwMuUz5ayWuywFUZonqcrRbAJl8ZxI+zettlC2gemjoi3zXRVW8qpCxIBdSQPiVgpbYFcDXbE1nVoJnMU++kanom7cdiYgI7tIDWNistYDPtsJ4/ZXi2shn0Oemktrlp9tgM1rVNMG3GhM5SbIKpD2aA2gTA1wPWLxOITBYpKQDn92ND9U655ovIDGfIGpl0Wh+tKAZYyC/E4IBkCbGsxJntMmdzbGI7TPkVmrTagJAxmAt4LSum/Ws1hjSbJLoa+g2fkMiYQW/xEeYGWqLHkgFcbwCAiY7EGWuJLMQZDsniPfajLF8xyJM2V5E/bQ+1DSGA54f551dryQaE2EudaYaoOUNdz5vpVm9k2Isf0QCwGetoGyM0pw2cJv7IfMyTBrLgo9MP5GfjDHY73iBtR4MJPl1nRccbOD8oDYU/+oSI5lWa3OsNTZFzbfea7KcCGHXsKfKo7StvzsrJgPgnZV6bn/MCNaZnEPhJBo/u19QHHd82b+60lw/RV5mfyFgCPMUbYKbuahukbbC2C7K50OSzTeDAPGFhAIACXph2RdpMixl1f5N9385Wm36hlQya8qR1zLQZ7dYvMkcdm2gAUOuJ6TNFX00Z0RmA2i7djj6RXLKfizcBxT4k8abKkNY2Wv+uZWAyvyhj1zSiDWgd+5t2VuRez7+Z/yp5w9g80nzSdsCMYcX/Mn/ixmUcYle1zrEO2Y2YoaUMpcQNTXoS/2Eb9n2yjEqJ87jfFABQ6634TpMvTX8TGEL/Yn+YBkBq28CbBuQv4wdl8zGxVzEPTLqkxZXC0zS5aSVLzf2ECOqNDGpK+SAA8FY/vD3JSCbxMJvNM1hV9Svo7CngxvAV5KfmsPv0Trz6+kuckfe+d74fOXTADhzkcgWMjo6iXK5i1+tvYMsdd2LmtOlJe45joerUUC2M48b4Dex8YzeOHTnC2XgL583H8qUrsGbVGtiRi69++Z9w/933obujFzkvh4ybhV+pYfDaJRTrI1i0dBGfpIoIzHVCnDp7Bi9+bwdKtSq23LUJSxbPQ9YDrBrQ5U1HWAT6CtMQ1mk+4wxmAS6sAJwZ6Lo2Aq8O3/IREPJGpyJ8G25AWYIu85oAwopbwlDtKv7xq/8bm9duQb0W4PyFc5g3bx6DTQHtzroRzl06ixdffhF+qY671t2Nezc/gKgSYaxahlOw4BRs3BgexBt7duDc2QG8/0d+FD3Z6ehwumFXbAb/HAITGYKj/1kIrAwCJ4LvFlGqj+Bv/+av8NQTb8fs/vlwrAIcy0OpUoLl1RG4Pnw7wPXRIZy7OojBoQsYvHEOl69cQG9HDyqlMrysC+JJqVyEm7XQO7UPmZyH84PnUKtX+QSdm3FBo6AMPdtq6C8BboMXLmJoaIgBOcrW6+vr45/0NwHkZONIhiR2pExNApIpc3POjJlYsGABjh0/joGBATgZj9unrEACDCmTkGRW4ryuQgeDgQhCeLkMg5lRGPI83nLv/YTlYs+ePRi8fpVB6s1b72jI4XiJ2zpz7jzKfh2h48GJspiZnY4ffeQnMCNahNcOn8C//dxvYCQ/jp58HevWrcebRwbhlFx89ld/F9u/+Qw+/9wXsP6u9ZyRefzgKTy89TH8p3/7C7hw+ih+83c/gTOVIrrn9mHjHUtx/vQJHN17HFO6+rFs0Sr88k//e8yxO9ATZNCV6URQqsOLckyXalTCaHUEL7zyPDbduRndPVOQyedogYJs1kG5MoYbI1ewY9cbGKmMYMOWO9DT2wtr+PL+JpvHDkkdB5YdQDNAE+NhHvGT5wQQ0w5aO09xxuYCuMlIq4wXybzTzor7ig2MPranjZcYLA3i6d/JKIlD1EdlZRz6WW5XO5b4uJoAgGYAoeerlymTOeo0Ggi9JfincVEGE+IjRK0AQMtuAJwEzGknqgNvHVibjkLo3mohSrvr7Ohj4IQMMCur4Ul1IEFzkaBnsiAw4V9KRqBuQ/NZjg3pYCYBaowMNMmQMgMsGT8BgDx2AdziXSwCAJluRqRn8jZtfjoQox1YM8DVwVJa4NU0nhgA1P1oHuoAMW0sEmDpwEVPqZWsJp/HgYsEY5oPnDHU4uhQ0kcMqogOpgXRacGLOV9NMzMISxsDjdcMnkXGtQ00ATTqR94VmZ5gF9QiK1kgqaOj1L7MqVUGVys5MuciR/RNm6cDaPMd/beMxbSrYvfSaPf92K+0hZCmL9kLoan+mehjm0D+dsahAUCxf4mskOzGx1Jb2VwBABP7GvPxlj2eWDrDnLOmrdkPBU30z8yEamU3xG9KO+2Oj8uzZv/aL0X12D+Iz1dHdE0dM4FapkFsAMm/iG9iPioAkPkkR5zIZsqiR7K1FAA4mdzLmBI780MCgJSxrgG85NhunOnRDgBkmYga4J/YiTQ/I7zS9BMeSAmHZN6TAIDiZ5M44DYAwFY6yPybZKGc9q7+jHRK20S9KDflTuzlZPZV+wB94uIWzVRJmpQV+2R2QfsHyqBs0gdVyqWhmBMznLS/RrwBa9KpCSiIv5T39CkF2XCW9xO/oGJwGZ/Qj57VPqjJphgByYRYQo1FMhAn43Er20ifmwB9qziiVUwxWXygv9fAnWnbtMw0bTAZm94iq9q/pdnnVvbXlBVaSLbcfJ+EsOYJFtMPavtq2j3xP6bf1vwWWZIxa+BPfCG5H+k3zW+18//0Xp2ONSqZmhCfqCP6up9Ezmn7LbZ5PHZjEPoIstYDR4FNaeM2EzX0GJl2MdhoRc0gojYnaXZEb/SK/denC4QvzTai0bvZXtPpD7HDk/gz2fCSkjKyLpF+zf51rGnaAi1DJn3SxmvGA/SMX63E84rtJMcPESy7sXEa1CjbLwPb8lCr1+BmbRSrQyh0Oth9eCde3Pc8Zs6ehUe3PYUurw9e6KJW8ZHJOwxV1ao+Z/tFNQthNUJHRweDiKFTw5nB43jt8Gs4cfYkpvRMwepla7B+zUZ05brhOVnUyz5uXh/Bjh078MEPvJ+zyc6cPYV58+bwmJ974dtYs2kN8t0FBhyv3biC7730Aq5fu4kli1dj2z33I9eRwfDYNRw9vhvTpkzFvP5l6Hb7kQ0KDFQS2NfYMMwy2MIJMFadAcC6E8B3Iwa73LoDz3cQ1vzG83kXxaiIf37xSxi8fAkf+eBHUCpW4HU42HdoPw4fO4hq6MNHBePlcUyb0Y+ZPbNx94pt6LS6GOA6d2UAe47vwn2P3Iv9+/di/569eO+7P4BZ/fPg+BlYNQcZuIhqNbhOHblMhuO1Si1AHR6crIWyPYIT597Et7d/HR/+8IeRzXQisuhkFFD2K7hw9RSOnDmCgasDGKtXMOaXEXohnHyAMPIRFGvo7upCEFAJsBq8jINarYKOrgJWrFrB2XaHjx3G+QsD7Etp3KRjQdA4ddrb0Y3169czAHjo0CEG9UZGRpjPrPtxpiDxiwC4YrHIPwn7uHHjBjqyOe6Dsv3oPY7l4lMrFGcSkOg5jSSJQjaHjRs2MO+vXb6Cq9cGUY9qyOWyePQtj+LK4FXs3LGLn63UfSxYtAC9U3uxe+8u3HP33Tj85lFUKjWUxqtwnCzcqocn7n4Htq54AEGxC1/c/g38yXNfwFiuiK6sj80bN+HAkQsYuVjEZ37xtzBtShc+8omfh93tYuvmO3Dk0AncvFzBL/2bn8fbN9+Ji4OX8O9+7xO4Uh9F79w8VqxehPGRYRzafwxRJYdHtz6Mj73/ZzDd6UI4XsOUQg/sWkPXrEKEMb8IeGTQCYzOwrUyLI9Xbwxi75tv4MbYFWy5bzMyhSxe37kXFTq2PXLlAB8B1oZDO3EBCNKMPD0nCxfTEcnzeofNdA70DgOAaUFonImXZtybHdatelEmCKgDpmTBEC/8daq9dpBmDUMddFB7suMSW/SkXoPe7WKjq46SaOMs8xFnMFn+ghhwmQvNkf6jv3nX3cmYJGr6mwBAdvwxAKjBXXpQ80eMvsyF5xufpW/lULVTobHWa42MCL2zrAekMz41PSfIhgL8tOM0f2fQNgbnqA3eHXQbCq+dsJ6TlnXJqEzAUcnyUUEJPS9HOwkwkHpYzJOUGjemozfnpoNIOoLURCun4VCErtrBC3+a22+uQWke6aUaS2nyJ2PyU46QmUFD2vvCU6KLBNP6uaZFTlsJTa+fqYO9tNcT3io50aAefZ9kOaVkviY2JD5SZgZH0r8GALWNE72RBXDyfspxTh6r1LRTAJLwM83GtSNZmh0125JnzOwRbceZXy2OIAt9TOA/LSjWfZsLldQgWoHwkjGsZTvNl5i1apJ5GIRqBchrndN2jhYfSTaykT3D9IlrrEmej+gXzzOlXpjJN5GPVvzJxMGJ/j7xDapmqLQrG2bydyt+6HGk0jPx+bSIa11nVMuLyAT7HTruQ8E+ZZA1FD+pAavfEZuc2AhdCiJ+UI+vlU6kxSj07A+bAUgLKfGp2n9I5jsdaWr7L4prEcdZzKZuapsoPlvrlOnPWuljoh9xxpiMeRLTmnxt+mn5IsmgM+psyfdpG3+6TynRIvzVMZcp03quoo8T/K+xUNabMvSO1PbhEg50nCwIW5aXSaONKUfs2c26n+oIXhI3KCCw2VekZwCadlZshbZzpmzo8eo4TccxQl+9MZ06T3WEOk2nZM4k/+1siJbndrItc5F2TfkyxyB9prWZNh+huY7j+N0WR2U1T9NsobSj5f92bKmeJ4O3cW3tVnbLzJA056ZPwrA9U/XM+Vm1NjJ9K38fNjYT02y8prEGRTWPCJ8z7a+M0dRl/fktWjXWX2n/aVlvNUaz1qmmD8dwcY0/rSs6PpX1p7muMH2ovG9mzInznyCHsT1My7LVY7QN9NdsZzL+M91U3JHQVdXlZTqmKYVhK9N01Yw/TBnXtEyLkbQMmHaoyb4nG36Nmn+c/cfi6cDzsijXAjieg8CqwsrUcfzkXnzrO9/ium2zZs7FrKkLMH3qTPbFFb+EwavnMGP2dOTzBVihAzcssG7cGLuJ05eO4bU3X8DIyE0snrkMG1dtwsplq1Et+XCtHBx4QGDDsVycOHoMtaCGFauX4frQZbz88gt48p2Po+qXsX37djz6yOO4cv0GDhzaj/MXzmLV6hVYt3YDZk9bgjCwUKmVcODETry8czvXvpszbQk2LNuCpTNWwvFpbg5n/WXQyf1GoMy/KupOBYFL5oFyI104kQ3KFvbrZTgZh2sBXrw5gP+9/a9x/733Yt3s9bB8l4/OVlHBGNXQG72Cb373G5g5ZzqeeOwJPP+NF/Hgmocxs2cGb1yXojE8t2s7Mh0eDuw9irc9/CSWL1zdyFTMdaM2VkLWpvp9fnwyg2TN5nr/dHIwcOuoeWV877Xv4tKVc3jyXU+iWCnhxJkTOHz8CIbHh1GzxgAvQqGjg23RWKlC6YQILR+l8ii6urpQr9Zw1913csbd0cNvMt9LlXEG6Qjwo4w9qnXsZjPwawFqdQJB3cZ3xXF0dXZi+fLlXNtv/4EDXEpsbGyMMwEpC5D+plp98jv1Sd8vW7YMl86fb2QKEhYVn4ayXZfXfvQeJ6HEtew7Cx38Xn/fFEzvn4ap/X2YOr2Lx3v2zAD27TmIXLaDa/vR2Lbddw9efPVFVOtVbLlzK/bs2ovySBVZO4e8XcCsznl4/yMfghv0wre68Kuf/kM8e/Z1VPMVdHlVbNq0AbsPnOJj2D/z6Pvx+MMP4aN/+qs4cekEVq1egshycezwRcwu9OMvf+P3kPNcvHriEH7tM7+PsYKPzv48ViyZjZHrwzhz/AqsUg6rp63Er33ko1jXPweFIIIdVOBHFfiuDyrz+MYbu3DuzADe8+QHUHA6QSXeXnz1e5i5YCr6ZvXi1T2v4OKVi3jggQcwrX8GrNGrB5MagCY4JAqud460E+AsKVlIpBgj02Bo5807xbbFacFmYMj9xgZF7yibDqjhVBpFtDk41Ed5jSOA2tELUMA/1RE6Hq+xQNdOjPuJAyvuVBZoRmFz/krVhUh13JLK3cKwy8caYKDPdOBP46eaAm3/Wc01rMxAQC5C0LxKDeYlRd2oQ2YuECQTRAdGenz68g/mn8oG0U5e/KoJUGqnQ7+20+g1AAAgAElEQVTLAkSclwQaHDyoAuRpAZKmMT0rGaDakSZBlDjpGEBOACDjogxzfNJHq8DAUse52NnGKc9JIKgCwLSgRjIQkvYN4Dnt6DQ7fRL1+Pi71CFpor8KKoWWaXImNUR0sNkuIL2dIFv6M2mWFuDo+EvAX/ppZgGYgU7CJ0Vvmb8Oem4ngJM5sa0yLmtIxmwAgFpeJzEBqTXiZKx6Xmm0nRDYmrVqDL02bbY+jqTHqfsy5VLmpnVBj1PLmd6Y0G2KjTb1z6SVmQDUDq4x9ZrbjgFA5rlxhLAxzkaGEC3zRW90oEyZCOJ79Lz1HNvx17wci8Yhup9m+8xarZPpk9BddNK0T+Q/td9MkxfTLrCexQAg+08ac7xZJDVg5R3ZQOK5KFtGQA7T1bjEId3GNSiYZhd+WACQ7Idk8MlYefPCjY+Y3QYAKGOT0gHmokvLhfatqYvUNoA881AuA4k3AlvxS2RO92Fmg2s7Zz4vf0+2AKbjNiJjiU9UGy76u1ayquNLTavUucX6wZmacQ2wtM3GyWzhLTvXvFEkn+vMSNZHo0bpLbreusQlTc+1X5b4WvtKUx+1bUnGEmeMmzY3bZMteadFJqBuk/tSl8PpsZj0a8U7k1+6fY7P4violXxN5vtkTGIXxTaa8zTH187v6bGkbdBMZlP1mMl/tZO/SeOHONNY6Dih75SSDE1+eJIMWNFxLVfaF1AJCr0uM/lhyqoZA7huXENc1epLk2HpU/fNvE3JsDXjA/2O6WNNADDN7mmZTAMAU2UljuPkNFErmaCUkNv5Z/Yhf+vxSB9sR1sAgGY7k8mqucHT7vk0/6qfv2UzG8ZFdJJ/Z79EBYWlpAiBgDZsx0M9IFjMgp21YLkBTp49gme+8fdYv3Yd3nLvw7h0/jp27dyPQmcH3vbE23D55kXsObQDFwbPckbYytVrsWDOYuw/9CaOnjqCSr2IeStm4sKZc/iFD/9HjF0vcz08z83j6uA1zJkzj0FDAp6ophxlHZZrYxgrD+HE6eNYsnw+Bq9exLHDJ3BtYBj5fBd6+/uw+c6N6O3rQtbNA7UcXC8LeCG2f+8ZvHrgWbhZYEr3bBSvVbB6/jo8dM/D3L4XZJCpd8EhBMaOEHkBH5vlw7+hByrTZNVDrhlIF5XQ5ScEtO06uBO7Dr+ODzz9AczIzIATeajUyqhbdRw6cQAv73oJ02f146GHHkLWzuDb//wc3vXWH8HlgSuYvWAWA3iv7H0e+988jLs3Pogt67fxWOqlGno786jREWE6fOF5DERSxhfJVraQQWTXMFovouyU8fXvfg3nL52BV3BR9qn/ALWoxrUCa34Rlhth/rwFmDV3Dm5eu4kTJ05wll9XbzdGxkeQzTZqqa9ZvZr5dZxA11qN6U/ZegTEBfXGUXDLamQB0snFaqWCrOvwkVwa1/wFCzB37lycOnUKly9fTnwHHetNakzHNcvp79WrV2POrJlcO3L37t0NmXTshO+wbdRrNcyZMwfjxTHOMpQN9/4pU7H1zk0odHgYHBzESy+/hqlTZmGsWOaLZ97ylgdw6OhBXL56EbMXzMGs2XOxZ88BWBUHhagD3U4n3vHAe7BqxkYMD4UodxTwEx//DzheHkDY4aPTqWHdujW4eK2Iy8cu4ce2vQs/9+Gfwm/82e9gx+HXMH/pbPTPmI69+04CxQDv2HQvfvHnPoKaU8env/AX+IeXvoNapoYlC/swf+4cDA4M4/zJ60CtE5sXbcAnfurfY16hA1Ewhs5uD6cvnMWzz30bmzZswerFa9BpdcINPVTGK+ibPgWXRy/jy1//CpavW4YNd2yAX6mis6sAq3i5kQGYZrTFEMt32pklRtm4OdgMhmXHNgl848Ba/uYilvHCSwypNnKywJJ2pbYgOzZevDZuhtP96kBcAETtYLUzkmyuZCESB9itgi8BALn/eMC6hocZ0AkQZjrgJLCZxHuYBl+AKnrNXCS3a0rzUAO9XCNHZYDqQEuDr0kgYWTJyDFPcgD0DLUtGSXtxiNBh5uhXZPJd7haXVaRtkNK45BFrQ4eNN+TsSkAmeVbZfXQMyYASwaG5sw8J7AtbBTBbRkgGLfQahknuttxKnQyHlUriz8zak6a8Z4sgPVCQwdJib6oI3mJLMiNtSmLBdFPoYHIzO0EO+YzZvDeRCs5ahe/ZAas0pbun8YvbWgAUPrRQasENZpHTcG2AgDNACctMDRtYjIOyaBRN15Kn1q/mi6QkDoyimCmHOm5mn2n0fl2PjODaJNeiW0y5iJtm/xr9byMXdNxQkAZ3jqCqnVD5C8BwuMvzUzAyWr2JGOW941b7uV9tl1xLVe+mU9q7ETxLasGsC684P2L4NYN6q1kppXeUMzMNl3dwK7r7Qk4by7SkotHpDbcbd7SadpDLtxtXM4gdlDrjOilLHaZj2SryJ/HNRyZ36LHZg1Ancli1iHTR8CMzGtNN3OBwnP5QQySeocWLQ3b0vBdbHLVJk/Czxa1AGUBKGPTGw9ar0RepH2R71aZrVrXtC2W8SSnHVQGUhophG9NMhXLCm+UtLiFOlXXUzrQtkTmq4EubVNNsJf9n7rxW8dIog96AWvGJnyzX5whlDYOk/5p9DFv4dUlaZh28aVfCfBkNGLa65aZOjHQrHVKg0/SrI7NtP3UeqtlqF3cQc/pC4pMO0/t04kNU89N2Wv1vZZp/bv2d8K/NLto+rZWqixz1+B50h/FD21sQCsdTBuPpmUruuquiNckf+YR0O/HJIl+kty1G5N5EiThUYvJ3+789AZN2pxlfNKfGSNxDV3j2LzWY1N/TbtiyrWO85vitPjFCaUlDGInvixFETVNbslo+0tcXM9rKlFi2hm6ybRJJowTIO3kSLdlxkgT4sqUecaKO0HcJuN90wsqltZ803xqF9OEdAkOVZWjRB77Vu1/Kp0RWjaf8HOzLl9QQMdZ/bCCz3/xf2HuvBl46rGn4FXz6Mr34vrwCLKFLNe8q4TjCKwKMl0ejp0+gm9++5solsqYOqUfq5etw9plq3D+2Gl4cLF81UrOMCSw6dr1m1wH7q5t9zDwVKeEoNDnbLTi2BCuXLmE85fO4tKlAfY7ndlubFi8FSsXr0WuK48grKKjI4darY4ozCCwwFl2/7j9r3GtfBZj1WGsXLEes/rn4/j+kxgfqeCtb3krZvXMwYzsdKDiwPcjjoeo1F9UD5AFHX9uxBZWzkbFrcDOR7g6NIhvf/dZLFq4hGv/nT55io8xP/LgI9i9bw8DgIuXLcRDDz7Etf+8uodSqYTO3g783T/+Ld79vnfjhZe+g6NHj+KRhx7HuqV3wqpmuMZgxnHgV0fgehEqfg1OJovQpQs8IgYX6ebj4vglXC1fxvOHXsL5GxcQBT4cuu1XgHyrka2Yy7l8eQjFD0RTG3Sslmr1VVCno96ug1pAtzpnOANwycJFWLViZeOG3rNnGUwjDMdxGhsFBAZThh3lRdb9KqzIZwCRT1rZFl/ksWjRIhw/fhw3b95k3aN+ae5eNpMkdhDQSLbXc2wGyOhCkKtXr/ItwBSTEuhIMtGRL2D69OlYtmQJA4ClsXE+Mjxvzlxcv36VjwETBnH23AUMj5ZAB342b96MfNbDwcMHUA0rWL56BYZHx3HmxHlMyUxH3i9gw/z1eGrbO+CVOzFatXCkOoSf/a1fwpBbRN0dR1cmxLr1a3Hy3GWMnB/BAwu24rd/9RP4zu4X8V8+9ylUnSK23LMZJ09fxZXzVzEr24NP/eYnULB8fPmfn8GO02dxcfgKpsx04TkhFs5fjMPHzuLCjRoKYQFrCvPxBx/9FfR1Wzh8YDdOHDuJJx99Av3dU2FXQmTptmbSEC+LYrmEil1H5Fno7O5EpTqGMKjBJ/oPX9yb6kJE6QnJNY20Nlx8+5pxW56AVLKwofeT3coYQNG7qmkAYOJojAWOABocAPDxPbcphZreI/CHBICEarIdbAn2k2OXxsJFz40XiUbRfi51qnbtJyywjADVbG+yBYw4YDOokmB4skBd+pN2zN12M+NRB9lpzssMKAlAZWQ/BgBZyVVWW1owlNCIbhaKb4WS4rYtg6cWN22ZO4gyZtkxSCuSrJ0rOzAFdOgjfiJLGoSg/uhvDtiIt3JJQIuBm/zTgRTrUXyEKeGnAQCaGbJUc9EMQnWQa45fjgCbn1Pfwsu0YyiyYBQaaACuqT8FcJrywn3ER8j1orrpOQMA1IsNHZBIW2awZdbf0fKuZV7a1fzg3y2wDJqfp/09gXdGNmxaQDZBh4zNFvMWOzPwM4NWkyYi362CvrT2tP1uF+ixvUs54t7EI1VDSPQoTT50P0Jb/iwGAFvZN7PGbBpg0m4BmMhDin7K/Oh9BtJjQElvSEgGIPubOHOWQQGBnsLGhQwa9DBl2OxaywTdYk/v+rHNFDtAMikbDRoMFRAlWRAapTLaBesmD6ivILbbQgvZOJFSGDKehKfxbfLif2mDwonHyvyPOxF7I+8lmQ5qs0TLgZZTbY817cQGJLHBvxAA2OjjVikR/iveaU76bwEAyhEwPTaRBxbvOAtd5Efa0yVI0lyHnqPO9BLdlY02yeBq5TelHT627bpJxqXMsVUR+UTeJ6tJpQrxa3sremfaY1M3JthHOc0R65SWEfHDCZAotwDLyQ1GZBrHQtkvxD/ZZtDGnlz+EX+eyFkM4DPfjON44u8TvYvHp/lj+mP9d7KBqDaWtX0Uemi7rn2t3sDWtNL+WdO0aSys382XPAhfEzlKOWKZJkumH5G/Tf+j7bjIv7Sn/U4r+rWSYx0/yDNSfqRxEKkZQEuTq7RxtKOdORZzzFJDMe3m6FbzMD8X+W4FACZjbrFQmKz+YJOtVCUl9OcmsDrZ2Jtom7KBKzImsZ+0l8aTRlbQrcnpmr1pNkhvQOn3zPhB6NlODhrj0hdX3Eokkb5lcyvZADDlrMXthInfaxE/aZpo3yH2UuRS7E5L+66+aBUDtuVnCwBwMv1J2uQECgIAaSMhBN2q3Kib68aXTdRhFwgkGuPMuL/90hf5ufc+/X54yMGrZnDtynV0Tu2CS3X/nBCZnINLly7g4OH92HtoD6bOnIrVG9Zh6cIl6CtMRW2khme//CyeevwpeD0Z7D98gNec3b1dKFcrWLJkEUbHx3Dx4kVcvDiAS5cuoVIi4KcTU/r6uAbgogWL0ZnpRrbeCQ9ZrkmXy2VQqVLGm4NMvhtjdMFHoY7Pf+l/4OLIcfT0F1Acr+G+u+/H3FmLsOPVN3D+1ADuXn8XNi+7A11ON8KKDc8p8M2sQbUOOww56yykONezMBYVgUKAi8On8c/f+Dr+9dM/id6uXgaaKFMwE2bwrW99C/2z+rF6zUqUxsrIWB4KTgccD6hkK3jhtedx7vwZ0AVudOx3/rTFfGtyd6YH1fEKrKjOWWGl6iisnIty4COgo8CujRvFazh6ai9OnNqLiyMDqHWFqNlVjg2WLlmMarXGICota6m+YaOGXqPMhehz4udp79uKQEduJduSMu5ymSxfYtLR0Yljx45hZLgIv9rAYvgCknpcqsujW6MbQJT4M769lzIWgyBZl9GRYfpM1iL0LB8rjiJk6CRAbIPoSDBl+50+fZp5LtgVtZXPZjljkIA/+vzNg4cwOHgRd2xcj/OXBnH5+hCHDl1dPbjzzi149ZXvYbw0Ai/r4dEnHsczX/sW3KgDnVEP5hTm49+888PwyjlY1RzKroOvndyNX/uLP0AtX0PZH0J3FnwE+Mz5QRQHy1gQzcRf/Mlf4Hp1FD/70Z/FTX8Qa7euAew8jh45ifpoDW+//2HM9VzMmTob0xatwp/85Z/D649wbfQi5syeh+4pU/HS7r2ojgEd1QLWzV2Kdz58H4LiOB5/yyPoQAaFyEM2pEtn4lOxtIbzbASOBd8KQRsWtKY5d/YUdu/eCWvowp6m9ZMwVxyqviTADC7YSBm11mQhweh7/B+3GdfaEkfOwajbqHWWBGxxB01BhLHA0bcLc6ZGDACazkCCKBGCtLGz+Vc13bhfdQtwWpAiNXrEaEuGowTpSaAYgwPmEYgJAcAk3tZ04DpQNJ2FBLSaftqBmI5GnJxkTHIgEGcE0nxI6Ux5MJ2MjCEByVRAoBcr+nfiDe0KEP+pj3YZgAkAkXI7M49F1YBJc1p6R52+15k0TA/K/FC3OOsARM81oa0B9lIGoOaJPKcXsWZQrFmeAAnxh0ngEO8Im4sFnbEkQQLzwJCjZAEf14hJvtaXbsRgthx3knkInfTxTzPAlr71+NLkS3RMB3MCbnCbkyHgKrjXvJT5SIawyat2aqXnIvosDigtqDSDNZPfMjf+qer4mPLIfysAkJ6nSzB0+/K75oXQuqkfo25rqzbSjvCKjTaD70lMUfrXSt+1LZWxmvaiVWBJz8kRfFk0i+1Ky4ASv2HSSxGTf02zVwmt1IwYsGpxBFjTljOGJPuXeElbAQZPW9Ex1T7Ft9jLpkmiL3HQJTZY/Ka54SHyb+pGK7rLGBK9pRqh8RFekQu9gdcKYCI/zHSgDQvHubXRJscVDVRWSgXIEXlNUx0niB4K76RERVpmVMzgtmI7+QLw1i3IzXa6EfSaG4gJ3cLGxqcGALWP0/Jv2oumzRBVAkPsp7aV5uT0ZpSpY7of8ZsamCZZ0vVxxbe3si88vxjgM+2ROQ5pQ9NQfte+UOaT+PUUgDHNBusNQvN7iR+kFqUG9NneSpxq/GT6pdRwY7oYR7EFZDL5IfFPMiZ143xTPKYyiE1fpfnW5JuMjXXdl9hEU8+FDzKehH+qdI22AZQBmObbb9cXiH8x40z9vhn/6P4m8NK4xbSVDEnswLFKbH9krml9txrPZACL9i9aT/j3Bnw0oYZkK56kjUEfH9bv6Vqvps2mdnQG+O0egU/jaWMN1djUFnugaa7pMyEWJfvgNi56S4ButZmeRodW+pPQ1tATU1c03sbfxbeYt/LB8n4LnC4B/Nv5bKaNusRK92Wu90wZuR09MsfOeh77z2S9YviJhBeTdGDSz5RnfYLIHIf2D626oYwuvgjDokz6Ol+EYVsZWMhwhljo1FGORtHRY+H5l7+D/Yf24+n3fRB9PbPgWFmE1QDnBk5jx/4XYeUtrFq3EhcHLuLYwZPo75mOrZu2YsmSJXyDba6QZSAp62ZRLfqN23fzwP7D+7gOXD6fw/nz53Hq9Am+JZrAnP6eKZg5fRbmzJyDvs5euLYHK6JLymwOYPJeAQgd2HWX9dmy6YbXCIHrwvfqGMMo/u6f/ieuF89h+ZqlGC2WUCpVsHb9OpTGaygPl3Dx9EVMpey9ex9BF6agYHWjXraQp8y7qArbaVyGQqcMooyFWqaEL3zrs+js6cS73/o+RFWbjwX7FR89mT7Uxmtwcg7qURUXBy/i8OFDfCS1EpRx6MxB7N2/F735Pjx418OY3j0HGSsH+BayXg52EPBFHCV/DHWnhpDuJslEGLhxCW+efBNHTh1EqTaCnr4MSmEJo/VhFMtjfOlGR6HA2XeUIXfgwAEMD43GZVoaOI3YV67JlyugRjX2uIRayIAc1fKji1Yyrsfv9fdPR39/PwNy5UqN3yc7QWUDKJGFjv5SuX7K0qTn6Wgw4TUUC3d2dnK9PuqXLvjQ8Z+sM+qU3UjyZ4NxBJIBamPjxo18FJmyAa9du8a1BFevXMU/KUvxpZdeYv2ifrZtuw+79+xFLQowMj6Ge+65FzduXMXA2ZNUJRHTZk7DtOmzsP/AceTRg7zfiw+94ycxNzMbHVEHwrqFUoeLn/vz38Jzh3cg3+MgSyfIx25i48b1OH3+EobPj2BOOBuf/ZPPohLW8Z//4D/j7NgpeH0e1q5bh+dffIWvASyUbfzEA0/hx598GgWvE3+//Z/wP577ayzYtARvvnkEmzauhRuWse/QYZTDXth+FmumLsCf/frvoyOI0FW3kavW0eE16AjXQs0JUbPq8O067IzD9Hj5le8xjynTcQIAaAau7RaJbFxSdt6IuQIqiRGRLDkJfgUw4yOgOqPCrFFlZH5pQ867tXYMIho1/8TwkbCmOQcJzgSMSIKHlIyKJsdnHDemuYpyaEcqBnOyGiiT4R8TAkyjFpIZFJoLHjMDwQz26Hm56IDfjY/A0lxIqfQOrzh6kRGZo9CS329TtFjel4zBdgCgDhrFIaY5M6khmLbIoOfNBcwEB201jvMmcmXwX/jXFISpY7m0ANQ0FX6YC6KWftroL5E1XWtS1ZUzd7v1wqNpbjEfzeBQMnPYoFrkr28Vkdbz0IC2yQvdT1oAr9uRXSP5jJ6XTBSmlVEDshWdtA7r8egj7FoetaykBZ2JfsYZEqK7EtCZemQG79K+DpIS3iugWWfQURtmzTI5gmXKjehYWtCt599qgSLP/P8FAIquJUCVWti34kVqgBnLrWRRSQCsgfsmXqgLgPTnVCS5nSzJd6L3aWNsfHcLIDJlgmUyBgBNPid+z7iAxhyTYzd2O5PMO1kAxzZGAEDRR12LjOVJlXBIk9F2esDPU3RKGfoxvUTPGIyNi7Cb/pPmxrULaVMvPgJM4+O+JCs2zngSmunMccEGpV3htfhRnfGm5T9tLpP5z8kWYHRjoRnzNP5utKztQRP/49sj9RFg7RdlrDpw1WCczJWOteg5pm1yiL3Vfta0C9oOaPur47DkhuM2wLjpy0z6aT8oc0izryavTP+cfD9JhmHif1Unui0NKOuxC820nU6VBSWvOmNwgt1VL+u5TYg7zAx9md8kl8Kxrqk6amljFR8hdG/no+Q7id8m1D6TDoyLjCbTF/N70z5rHTDtUZp+pPm3tOda0YN5FgNYaaB0mmzq9tvRUGSoJU24NuytrDFTd0zZM2MlblcB0FquzMueZAzansqpm1bg1u3wkvrRvtXUIU2DNPvDl0CllIG6nb6FD5ouXJta3YBt9j9h/ac2iE0/pWOqHxQAlP6lJqwpr6kxTJuSQGn2VI87kZnYSSb2pcVt7a1OP7TyDxP6jz9Iiym1T2nFT46zqO5fUGuAwAGtxympI4OQgJmOCDW7iPNXjuHvvvQ3eOzRtyGX70VXfhb6p83k46hOPsLN0SvYsesVBm068p24+477sWrpWq6rd3D/PqxesxSFrgJKlRKvS2vVCDeHh3D0zAmcPXeaj4j2dfeAarvNnzsX82fPRSFbgF+iDLYcMhZdGGWjkaho8QUhZDvcTAPGd2s5utsCsAIEdHtvxm4AgOEw/uofPgfLK2HDxjXYt+8Innjn2/HNb38LPT09KN4YxfIly3Fw/wH05HrxI4+8Dx1ON/ryU/nIKd3xRjLtRVnwjdMucL10GV/8zudxx5aNQDGLKZ39WLB4YaNeYc1BpVRDFIUodOZxffQqDp86hFkLZmDX/p04N3AOG1ZvwLZ196HD7YYTZBFUI3R396I4PMTHaWugi1YiWAULl0cHsef4Huw9thdj9RH4dg2OF2HuwtmYOasfg4OXcPnyJYyOjXMcQsewKRPyrnvuxLlzAzh2/CQDdrVKlflL2X227aBc8hlk84NaA+CsR3Cp4CAaYFxQ80EXTNLvBLpRolYun2dbQ8Ae4T4cM8YltEj+JLOPwCm67ZeP+cblceq+jwzVDlR+km41dqIQ5fFxxjDkeQIhqZYgA1yWxZeLXL40yOAg1RekzFDChegSjLWr1+Pl13YwX+A6mDK1F0M3r8Evl/hSjk2bNmHw4lVcHLiJDmcqHtr4OLateRC5cgGoArYX4UJYxI//wcdwtnQZS5fPw9DwZRRvDGLN2lU4P3AVIxdHMd+ah8/83p8jm83jT/+/T+Ob+76OcqaMBx+6F4eOHMWVa0V01jvwo1sfwy/96E8jM1bHtcowPvzHH0V5io2LN69ham8eW5fOxPWhm9h55ir8Wh79fg8++Mh78BNPvgtTkUF3HfDHx+FlHdSdEGVUGyAwAuzcvYtrK27ZsoUvbyF5s25e2pvUAExz2HINe9rih5ltx4F//HLioKgWXNSoB9cqwKdnM7ls6i1UTbctmqCgGijVMNKOyZyDOBMJhOV7cXoCAFIb/KwqiiyGuclxxysOmZN28hKYaYdKmZBNDs6sEXGbntIMHhKnETRuBDZpIJlVtJCR79KMPH0niz1xyPQ3BTaSBSifm46K/jYXSGk75+xE43lqulHfkpGggzJ+NOXIrw6SBbAxj2Sb5Gy1EEneV8ELBwwix/HROA3gytxayZuew2QLD60nesztAtK0NgUQ1AthCUqYX0aNKPN2an3kSdPK3NlPW1y1El39rNxYrWmjQakkC9gA8NPalvGJTrNcGUf2U4NsI8jRQSUVsTf1pyXYZGQnUDtNCwB9fEwBUE0LRgXmUr9pGRgmCJmmd0JPzeu0ubcDAE3Q6jZNUdNjZgAstGy3GJNx8rtGZorYYcqM1JtPaQtNNhNxpqzYBt1/sqmj/YUxSakppGsLySO8wIpXDont1G3RRpfU0VQ1/NrZe3ldy4SMXXxUmk+RI5xJhpxc3mIU8U/zf636ZD1wGsff0/w7jUM2hxLwKraLwg/aAaZFAAGIYm+0nooss7wqI5VsZKjFnizYTDBe66s5v3b28nbkOQ0AbPYZjfiCMi21DRNfPxloI+8Ij7Xtou+y+cYlXjIPydxOiz2YT3HR/Mn8i/SrAUDzKLFpP7WdEdrpDbA0OdEbODq+0OPX702IUwwmiYhoGdLyO8H3GrJr+vsm29sGbOSTLBKnpGxeaP+q56ltTJoOJfJvXApn6r9J+0QeUmp7iuzxT4UAsIypgcpzTToTfy/9ywaCxICig7cjX9xubId+EPBN+0+tW5o2pn5N4G+cqSlzFduR2PC4RInWw3Z2weSh9lVpY5RMLZNfaRtCpu3i9tQRbN2+PJt2B1Ganzf7b8e/23k/6T8GpbXeNcVHajNcYoHblp0URpixjsRXpg3Rr1IMkICGwa1bvakt7X/0O7cLCGbdZTUAACAASURBVGqfpO3v7fiWVn5Lv6tpxn2peFbLXsLf29zxkud/0BjP1LM02eX58cV3dIyBSoU5sEPKpHMREODmAkX/JtwOH1/9xhdRqRXxoX/1kzh18hIO7zuPO++9B7kZNnbtew1njp1AeXQMG1ZvxLa770O1VsfXv/ktPPrkI9i3bzfWrV+BSnUcZ86fw5mzZ3H92ggDjYvmLMGcWfOxaO58dNJNtX6ArOOh4OUbRxT8CH7VR1ALEDUyhuIavx4iN0TdqfJnGQIAQyphQgBghKoL1FwfvlvFX/3tZzFv7hQUCjmMj9Uwd+EC+AhwfegK5s6eg9dfewP3bN2GN3bsRlCq8429dONsZ74bYS3iDL+8k2NQzPYsHB84iud2PYv3PP1eDF0YQ0emG1OmTOEMRzqi+fzzz+OOtZvRP20KhstD+M5rz+H01ZPo6e3CY/c+gXl98+APBQw4EvBJF4FS3UI3n0Vg008b42ERh07uxav7X0QJ4xjxhxBlQr7RtxJU+UZmj2rxlSO4dEuxl0GxMgo4db6sxfEs2J6L8bHGDb604etRrBiEXLPQcwuNLDO69MSmrD4PgU/AZUPn6Fk6uluv1/j2XwLnRkdHOfOPgCda9zXWho3TI5RBSAAdxT/ki6jtrVu38u8nT55EpVTmWKlarnD71N7WzZuRdWyu60f1/whYvDF0k7MH6TjwrFmzGISleoLS3gsvvJDEuytXrEZxuIzjZ87A8my+pIWuqwkCH3nKbK7V8ciDj+LFb78CJyxg7ZLNeHzbu5CP+pCtFeA5DopREbsuHcVP/fGvY9SpYNGi2bhw/gRsu4Jt996Dq5du4OLRy5hpzcJ/+fVPYVrPFDzz/Nfxqb//DKK+OtauX4ih4SKOHL2KHmsKlham43O/+cfoH49g51x8ftez+MMvfQ5D2RCuXcFTd6yCFdZw6PJlnL88gkylC17Rwe/+u4/jkfV3olAJ0UmbBU4NPnyMR2VcvDyI197YiYXzFmL1qjV8DP7atat47rlnJwKApgMkpDTNMZlOhIEFygggA6ZutmIEN2gU2qZ/GnDjNlQAoR1LWm0LcQ7NAU0jME8LTuVzek8HOBx4xAt0WSAnzxgAoG6bjaK6NVPvVCUBVZxK33R8Mh5wanDRoni76WDSHHzDYTTfQpUEzvHxTi642aaYv3a44owEAEwL6kwHrenDwbDhoJIjq2pCrYJyHVgL/80MRuGjBHySydbKIQsAZQYwIocE0DY5ZFXrSz7XcmeCgK1kr50DNQMDaV87fB1EmTpEdJbFXBoA2LS4iOVZ05blhnb+Y/AlTS71IsPUfy1Pmj+aXvJOWgkB/b7cwq35Y7ZjBh80ftE9fQTHDNb1uJtkSy/wzAWRyiaQxZ1+d4JeGgswsWmxUUoyUOW9CfGbyniTYNOkRZrOafloJWvijLXt0L//oMGhGcCadJbxpwFwWq6EVml2XTKRm8DeOLPSBJXMzZgm/TDsqz5Cn/CCjskbt78nCzsKcOI2JNs7Ca4pYTquVWYCO6Z/NGU4kQcli+InhS/ShixqBfzj+cvN8ypTIM1naB432QXJfIoBwFb20/RxknWifTctAoiWcoQ7Tdf0Akbkg22XynoSWop/lnm3sg0i363GfjufTwYAygaaLESFnibQkMZPs3+Rc80TM6NTavKm2RxNc9E5LWetZE7bCq3/jfihMUptY/RcZAM4TefpM/MSkZbjVnUVdZzH/eqMmZRNFnNsE+RBbYCa4/yXsHHsr+OG0+ik6avjSbHn/L7hJ5piCnUJTzvbqvkidjQNADT9QRO9jEwikmttw25HZ5pk3QAAdd+TySPruVG8xBy7aX8m+ApVgkLbRzOWMultxjyt5Jt512aDxBx/mi9sZQckDmvlG7gtdeLI1HkaVyv51jI5GU+1TUgba5pfSeiralbTZ0LndvSdbDxaxzTAmuoH1AkAlhUDAGw1ju8HANQyYNprLWeTzavd94l8ppwI0vOe7NKmdvxLixPFRqXNIzUuMzqIrAbgStCJbbmwI5frClP2H9Xzi7I1HDy2G8++8Aw+9K9/HH3d0+CPW3DDXniFDL7+yldx6Mg+bFi+GvduuYeBM3r/RnEI27/7LO7adjdOnDyCU8eOcrbstGkzMHfOfMycOx9LFi1HfSyCGxFA1QCpXDraG4BvOQ2qAQq5Dr4J1g/iTFcn9nWkV27IR5Tpn1fPwwsom7GOwA5RsSPU3BA3x6/hy898EXfcsQpnT5/BA/e/lQGbbz63HYuXLsADD9+Lq4NX0VuYhnymgGe+9hU+uvv00+9B1isg43cgLFnIWVm+ldcrRHhp5/dw9sp5vOdH3od8vQsZN4eqX0UNZdhdNr793HYsmrEIFwcGceTIYXRP68SWBzbzRRbhiA3Xd5Gz8nzDK9W/oySqKtWipiOfbh3Xx6/iu689ixvjg6g647DyEcp+EeM+Xa4C+KjzOt2Bi04nj6gGjJWqyOWyCK0qLC+E7UYoVcqwI8oIzKFcGsOaNaswOnwTN67dBOoOIsvhG4IJI6JMP/pHICDFgQTQ0Wez587CuXPnGJyjI9sLF85HR1cnX15CS1PKxKS6gBT3EDDI68Uw4iPJw8PDWLViBYN5+/fvx5UrV5J7HfLZXAM0dGx+dsaMGXwRCIGONF5a39MlJJRRShmIy5cv5zHt2bOHv6ff777rXnzv5R08Dj/0UQvKsOk8cRgga3kIywGmdvQjE+TQm52Oj3zoPyAcc+EXgZzdjVJYhd9dx//c/iV85pm/R9TtYua0Ply7eh6WVeZbgBHYePP1I5gS9OPTv/mnmD91NnYf3oNf+K+/iv4VfSh00NHpHrz+xhl0WH0IbpTw//7a7+OBGYv5iPS1Tgcf+o1fxKHxASDj4/H1a1AZu4b89F6cu3wNAwOjyPoFTA+68Klf+SQW90xHj+fCr41iZPQ69h7ah+JYCdvufgD9fTMaNToBvgiELwG5cXFiDUDt8MwMADGGEsTx92btJOW0aOdcjjexw4/BC7EjAiBoI6cdkhTo1zf9aucmR3XSDL1eILQyZnJ0iebB2Yr1WxlBMkYNhMktsPQdO19jAS9z5PnEzrEpYPphvET8rp4L7b9oh5ksMuLPKX03LYChY1/My7hN/Yx2CjqDTPeTLITijBC+ETJemDJtUoBN5oe65VEWINoxmXySsfCRM3W0XAdHkznWtACHA3U6fhoHd/poJo8nBgQEGKBsVh2A6QBIaNcKMJXx6QWB6FG72kL8fCxnCfAZ01vGT/VvNB9NWuq+6bsEqFAZCWm6kxZsyZjTZEXzQPNQZ5eafDJ1vlWf0q/QXwM+OujU45PfRU5b6b+WjUTW4ltNNYCVFjxxHypgk+PUOgtWwCqTxvqSBHMBpulrjs8M7M3MtTRZNz8TmnG/t7mjPJnZMvmgeabfnWDnBcgyCpQn9DJuCabPTT1rkmsDaDA3JFotCLS+N49X2VdjrI3nGnVN9EJVv58Ggooc80+rUaQ/ke36rc0ybj3eUDLpKXIggZdJYwGoWtkDeZ5r6N5GLU5T/vWY+fewEQgK4E/2WttLuc2Yn41v3haZ0XqtM9a0rGgwsJU9nUxG074n+vO/Frc8Jxn0cWZGsvEQbxS0zGCPO6PnTcBLxkHzC+gWSdo4TS6VUdksRnkVDfzSO8yT6FYRez0/4ZfYn1T7Z2ScaB6bdseU75Z61IYJ2k/qWMFsq2msqmatfJ48bzcAkDSgWPpqZbe5rRjcSbOBZmkAzhA0LnDScYLoanLRSsrlVlpuE90w5Kqdnml9EpkSPWuyKXEmoKaXtpua3vKMuYGRxkb9nvw+AcA2aoKb7Zjzux0AkNUzzhTW/lxsopZ1XbrE1Ic0WZD1R7v5topLuD211mnFO813LUNkczT/TPngeRslLkwdTdPZdnZwsjFqP0PP6k3QtHcZSFDxkumHWumfPCebaolNVA2IX09kTQGxidyQDVClqNIAY7Hv2u7KPNPqJwrdW8lEU3wWZ2Rrumm/1o4XaXKR1P5TGwbcXhx7tAMA03y9GfvJM6bNbSvjxiSa+onjFyeidQhd6gAEUcCZaGHGx0hlGJ//4l/ijs0bsHTpUq7rl7M7gUrjUofR8giDSPkcAUF1zlC7OnIFR88ew6HDb3K22dK5SzCnZw7Wr9iAnJOHSzUGHRdVqkXn5RrxF9WTsymbzENYa6zhqaYd1YWr132+DKke1VEPKUbxOXONbr3lEx6RDS/MwCHUMgYA65YL3w6AbIDPfv7PsfXuNTh4cD/e/vjTcN0srl65ju3f/SZmzuvHo299HAW7D1k3g3ODJ/Dy699DNSrj6Xe+H72YBpRteFQTMaogyJXwpa/9A9xcHk888hS6/B5USlXYeQvj7jiOXjmI3ft2o3ytjCm5qXjrXY+if8o0BtMyDt3y63GcVQrGYbkWbNq8doCKFaLmBDgycATPvvQthNlxjIcjyHV6WLtxNfIdeRw6fBiDVy6DMukimwC+8cbFHIGNjlwfSiPj6OvtxHhxhC+37Mh2IPDtBsCXidDZk8OmrWvxyisvoThWhZfNcwYffU88oAw+0SeSEfKFd27djIOHDmFkZCQ57bdx8x2cGXjsxEmMF0vIFzrhV2ucpddIPgLXqKO/CX+gI7xrV63m9o8dOcpZfQTq0ecE5NHFHwsWLGBbRTcHnzhxAtOmTeM+L10eZGDxznvu5rqGlIVIfVBdyVwuj8NHTlCQjYjkNQz4aHJ5vIxOrxOe78Ipe1g4dTE+8NS/glX2kI3yyGe6gMhD0OXiQnQdP//Jj+GNc2eBnAeX0FSU0NXrYt3a1bADB4d2HEJv2I//9rufwZLeWTh35QI+8Gs/h66FHYisGwxO7nztJMpjEcvJu7c9go+/98PoRh5D9Tq+/Pp38dtf+W8ouWXct349zp84hOXLZ8LrymE0dDF8o4JL+85j7eyV+OR//H8ws6Mb+3e8jCsXB7Bm5QosX7wSGacTlXEfnR3d8Gs1rr1o2WEzANhqcSWGeMLud4u6BE2ON07plEWSGXyYRlkHMvQ7CT4HeG4D6JjoANNXsK0MnRkUiIMj8I/rBQa3FmSJk9COx23cppcY1njHycwwTILdeNymg7gdx2A+I3NqooECprTzk6NxcsvVhCBbdt2laLuxi56M36hxYi52KYDhZ6kWlMpMEWBLFiAyNuKWjIWDL5WBkBYASRAiAKDun5+Pa8iZtElboEwIRuKLaXQRfHb+aieRtgfoPanJMkGuFCggQXkr0GdCkBAHePy5uqxD9I1/mhmKRtEPqiEl40+jX1qQYQahrWQxLUgwdaIdnXmBG2f/Up8SGIkdMRcUeoEo35m0lLHrBYt8JmOTd+jvpiPcLY5TaXqIDdSL9jT6JHKgAEDmV3wkSYAnPY+mwFHVSJsg09+HcTB3sifouZqzlt3Epv8LAYDaNmt+aF5o+U/kMl5AmDcxi7xIhorOIhcepcm2lgGmhbokKM0GN9mEGGxoBlUbIGkyHrXJQe0xgGZkHWhaCEDXaiHEAFBsE5lu6kbSdH/XbADS9E8yYZK6fCnydOu9+Ia3OGO8neiZiwkZH31OG2eyicZmOfYLssDWAKD4cw4+1S25GgjX9lzbBa2XYk++D3WZ8KhkMOijV00LHFFkY6OvnX1ofv9WjeAm/U9kM7x1W63if5ONVllIUosqOYnQAsGXMWgAUGfPMyEMANDUT81v00alyZ0mbqs4z9RBiet0X6Z/0jbfZCD7EgKUqRQMbUJSvCKAavy5uUGt/45a1KCVy+YSwEkBUE3+wlioi+6ZR7Vb+RBd6sbkudgc086J/aOfJoAkbZg15CbIXtyo2ae2RVq/5XOzHV2DWZ43x93WprQqYha/JPRvim1V1rCWG6GLZGHKWFvZXuoiLcPVlGNpR889eUaddmol/yb/NM29+PbxVjQS9db2UD9r2hr5rp1+6nfM50wb306PqS+53CmpUavWSrdjnzX7mb4GIXQJgibbEV/apRMZ0vRH5Ec2eCbw1si4k+/TzKqWa6GLBsBT5WMS56T5yu3L5R9qXcR0jOMYEwA0aWzKumlXzeEk80hZ/2m5TZ8G1RGn9bIDOyBAryERcCOEbgV1t4o3Tx3C8y++gA//5M9g+zeeQ1iO8I7H3o6eXCeDQDU7ROTQKawQ5y6dw6u7XsKVa4OYOrOfb2zdsmEr3MBDB7qRRQFRhfypnYBJYVyjWeIIO76Awg8acZVNdIs3+eiSEuqTLp2gefPmHa+74qPLfLyhzrQOkYHvhCgFRXzt219CridCZ1cOU7pn4cDew3jfez6IsVIRz3zrqwxWPfngO/jWW3ghTl84ia99/atYsWw1nrjnSRScLqAaInTrKEWj+MKX/wr9s/vxlnsf4ptkx4fHceL8cRw6fQg3qtcxZ95sbF69GcvnruCjvlPy/YiqlNXo8wUmgR2h7jUy9ehfuV7GaDiCvSf24I2jr6OIEWS76fbfMQRBndflcjEHyQeBoZQpR0d9QyvkDDgCZd3IQz7joUZ1FmEzOJfLdHIflVoJHd0e+md1YebsGdi7/02ME3BpufC8LGMnIruu3Uj6IpuwbMliPpJ74NDBxjNU9i2TwfTp07Fg8SLs3r0bpfEKA7VdHR38TiGX52y/QjZ36zhxtcqXeKxbvYbbvnHjBl8w0t3Xy5ErZRi+9tprySbdtm3bsG/fPoyXSwwSLl+1Env37uW+SVbuvPNO7N67B2PlGvw63YLcwC+4pmndYp7VhgIs7luCdzz4LsztmAOvnoFVd5DJ5lEJfAy7VRwonsZP//p/QiXXBSeTRWnoKmy3immzOrBs+ULUi3UMHLuAgt+F//7J/4rFHdMwUhvHuz/2M7gaXkO+s4oN69fg5qVRHD82gLqdw+z8VDzzR3+J3noWfiXCdbuC9/3Gz+By/SbWrlyJw4d2Yca0DJasXIT9p05haKiMfJBHpuzi6Ufehd4oi1WzF2DLqnXIWhZ6O3tQrxCw6sAP6Li2Gx+/jmBdu7ibTY0OKkynqhd02sHQcxKAmU5pwpGHeGGj26LfXau5iKxpeCXjzqxfk2TZ/IApLGIoZa4kVJzNqABAMSrayFLAqm8xZZthLA6obQECEgeqgKIfxFGYxjgJ8CnTj+CpMK5hKMdJkszAWzUA2TybR+LiBZg5JvmbzvJrx5qAN8pxioMSAJB/phyboHcp007kRtJ9TedC/WlgwwxSxFFy7Q/jCKfJ1zSHKPxs1B/ja6uSDAwpQiyZf0kAYQwy6TeuDSU6ZOqRBrAmBJIEkBGf4gzapuArBhUIrec2jdCIxkfv0o4FGy6VKdQu4G0KklSNwHbvpAUNMla9wDRtg9BZZwESPScsROMXTfrQ31LEPC0Q1bZEv6t1xaxhmiZLpn3TbekMrNTAm+yFBKMK0E3LPBM+po2B2jaDeVOW04IwDVal0UDLr25P5tyq2PgkcWvT12zvjMsupP00nuq58gVQbYq466OXWo40wGTSjv+OA+YJYLxZs0jNRLJ8dDaYHBFtRJNxrTyV9UG3yqX5Rz3/drRsat/IMmLQxagRJcCEtCmZyabPbjoubAygWZdabKAZdlUWWlq35E05hs8Z9OpWa+GLHhvfuO7c8qHaZogcmZtM2rZOiFNuYxOyHf0lAzDRDQOQkDGRm9CbDk22WnXQyt/oMSS+ljeg1O3TCgBMszX8ntMo/5DcBk1Hnoyi82m2nD5ruuyrwRy2XeJr02ysnmfa3HRmvDnHVHtpMsPMqk3J+GPVM2q9ajkkXZfbuaUEDceVVOTdsjlGkO+Ty2siPp3Dhb/1Zo1Z0036pY042RhMkwMtxwJwm5sfTHI1fz51YGwgaf8s9NY/OfaRUwt0mqbFEVqpTWr6mjRd0HwVn61tapoNl88EADJ5fTv9stzeJgBoxqBpMi59io1I892mjOsNQi1TJp1021rftJ/XbafN3+Qj/e00V/BJupVnZQ6tljlCFw2QmvagnV6m2SXdZru26DsBpMSHN5U+Mm6xTpW9dsZZnVBqZUt0SY+mucR/mHJjAoG3exTY1Aehi+ijzD+x7ZPMK5E1leHJbSkAkNrSG2ia3om9SdEfU8ZNfjbRSW2AmPFj2lya9Y7gt4A3QS2fMvEAyw3hZHzUrBGM+SP47Bc+h/WbtmDNqq3oyPQClQhZy0HWjuB1ADcxzBdUvP76TjiRh6ULF2PD6k3o7+hFT6Eb1XKVDXXGy6Pi15HP5NmP0VFTz3W5rh4nCXkur4fov5CzQim7PuT8EKYpracoNqGE+7CxvqRLOWy4DZtM7zghLNuPY8c8+4cyinjjzZdw7OJevOXR+/Hay7uxZtkGnD9+EU888Q4MXr+M7du/iTmzZuC+e+5HT9cUBEGEgfMX8MxXv4pHHnwIa1asgePTcVmqzTeGZ57/CoreEJauWoQ3dx6FXXMo4Q6L5y3F1vV3cVbjlCm9fGHDlO6pqI36yPkFPipM9C7XKo3MPSdA0S/B6g7xjZf/AefHTqKWH8O4NY6hUhl+LUAhS3URI77QIqSj0H6V14xBRDXvXD7yS5mUnkW3IVtYsngh5s4jkHMPymUffsVibMHNWqgHZdSDEjZt3oyg7uDY8VOo1Mpc44/WowTw0QUulXKZ13gE4JG+rVq1im8HHhgYSO6EoOy9zu4OrFu/FkeOvMm30wr2cs9dd3Ftw0MHDoJqgRPe0t83hS+uWBEf5S0VxzBcHMWbh49i5pzZCMKQL/igrMHe3l6+CfjVV19F1a/x7xSn7Ny5E5T9OH/+fG7r5OnTqIWN9v1qhXWNwu0sZf8FBUzNTMd7H/oAlvQtgjtqwy7RTcV51FCH79ZR7AT+5o1v4o8+/zmUohyCeoiMFaCQjzB3+VT09RQwcmUE5WvjyAVd+Ivf+TRmWwXUbeBDv/NR7L50GPkuC1s2rURHGODY8TM4cbmEPLrwpU/+dyzvnoPusAPjTg2f+Ns/xTd2Podly5bg+Jmj8HNlzF08Gz0dfThx7ARGbo7Aq7uY6vXh4x/5GO5cdAemup3I1iNkrBDF0g2Qs6H5l6s+rt8Yxdw5C2FdvXQLAORd1Di4uN0FTMsAQAxZXGtPgBUdPJHemZlzbJzUDi4pOwm7ZAJqw8nHXyZzIKoIcLMTuVX7jXYA9KJDj7VhTCkLrHHkhgy9gC481PhoKhvGGOTkecWhnnbkPK8YqEk1rrHD46MpcbA44WhqE1AQ8s63uXDiucT909y0QyAAMFns0NxUQGkGgnp+2gHy5/FR1GSHXAL5eIEioBRnsBGAFfMhCRxJ2eIj12ks1IsSc1x6PprO7YJCHTizI42P7TUhjepSCUll1gFik2NNMoucBq1p4RLfZi2ZCLpAul64JoGp1EyJFzBa91hPwrBRaNW47ILboi5j4SdQmgMvdZNnoieKv/qzJGAU4Cbl9utWQZcEP/qnlik9V/pd6zgb2fhiID1fkS+9uPk/rL0HuF3XVS76795OLzpq56h3S7Is27JsuSRx7BBIQgJ8kEsKudyE+3jwgFAe5X5A4EKAy7vwSCihJiSkJ06Ir+M4juMmyZIlWb33rqPTy+577feNsdZYZ+xx1tpH4b7jz5/O2XuVOcccbf5zFPucoPcFOWCyvvSdnDrZTYzMzeffJsXW9Xs1Dfndhm4zwHCwYmqoodakW5zVk3ZD4esVE4Fi9YrvQAZ06mMw9g4iv5qpWFlfDerSZ9rxtgCfnYtEK9PnkkLnb7jU/HQ0qawJFVEP2mzJvPTGjX83EYF+Cr3U4lNp8kQfamym637K/TXuAEn6341Mlx95X5j9nDV3p9qgj7V+5DVWqanWkRd7ZPWG0IZPfpNJf2yzSnXwNzPdkvX3ds31wZGO4qbxCdDBjrnXPZj0E3eY9PSUHFj4NjQe9yPpLc2kZAjTX7oLK7unbahEkIXxaBBvNF7rdkO3QAT/TdE9nk0np16D3HM/132LyILWSVoX+SnIvkJy7bPmW1l3fp5XakN4mbsZepEz2m8Q/4G7MpM8Og4qdMDJuzRljz0AsMG2qTp8Vp/YeQvQJPr7B10H2qQ1vMMAgKK/wjbqQeMWumv7oWXClzFa93jMP6zVel6ANeI19q+8Tt0EyDeshyldIPzt22TTUIT5QXWD5+uVF6v1pvh1ouu1TpG5haWQWr1ufSMtc1Z/6THIdSJz1n9l/ygAhNd6LMh++u8MiMDSa2oPsDRNLD2EB/W6axAwSGaDDq40L9vvtVzydaoJiZUV/RxLb5Zx0pGU8tYEBPV1u7Fbes20/2/tjtUleox2TNaOiI/cbF7a7pFuojRMnRYdBII3jD1EYQi/Snd6uUzLHs87LIPJu4HeL/PQAL48704BQC0/lj+F3zQIqOkSphOFf7R8z7JDXm19f61U0zSWKynB5L3E8idntZnSBQ1jM7KrbZPMK2j8M2N2AcC6E+dOsDGqqxcvYqI0iNGpm3jqmX/He378J9E3bwWK0w6ilQiyyQTq1QJOXTiC517/LteuWzGwCjvufwTxWhK5eBbRksO+Fa8ftWagBh3UNK/iIJ6IMqBVLOSRSrh145yow8Af1e9DIsYHO2RbKLKMwMJysYhasYpEJIaWdAYpqn1cj8Khonisgd1a+XFKi6T3RlKoUjOQdAHnBk/gWy98CT/8o2/H6aMX8eA9jyI/WMTCvgHGAi5dv4CvPf0F3L1xE3bc+yhqBHImsnj11Vdx+txRvPvd70Yu2YJkMs21EXfufwl7TryMZDaGhQv7sXLJGiydvwxt0TZgikDJKIORiNYYTKR6f5lqjlOFE5k4qpEaR+5VE1UMVUbw1PNfwrXJ01h3/3LEOhzsObwXxUqEQdNoNYnSdB7ZVJJijTn9mbv6VknpOIjGXHtG8yX5oJqCXV1t2LBhA44fP4mb14YQ586/xGwUJFVkn/LerdsxODyCM2fPcifgeCzGny/pX4qb165zF19am2qp+SR5zgAAIABJREFUzN2SN23axKm5Q0NDzE6s92JALpfFXRvXc7ru+bPneCwEzq1YtpybeFAtRymzQhgQPeP6tWvcyfbVnTtRj8Zw95YtnN47PjnBONGy5Ut4LJTyLAcS5WqNa/+RPDz80MN8/cjYCJxoHd09nRgbnUCM6v4VY0g4aXSl+/Ded7wffakFcEZr6I61IxFJYrqYB9IxVKIVDMbz+OCffBRHb1OacQ9HMua4p1sBazb0o+6UcePyTSQqSXRH2vHpP/8UuktxFKIOfuGTf4hXzx1AxZnGju13I1ocw/h0AYfOjyBeyuJX3/Wf8cHH341MMYpkaxK7rx/Cf/3tX8KKTWtx5sY53Jy6idb2LB64ZyuuXLiIm9dvcuRirBLH2oXr8Ge/+qfodnLojMRRLU0g3lIFkjVcuHIZe/cewKKe5dix/U2IDN48VBeh13VPNLDWoPCkeLhEeM3RxEIMUJAB9H1eU0idlbrrNTBT6oiB2Y6LbGDcozQK3nV/3M9lg+YacrdWUzweRZWYNh7lk4JKpYZEMs3Mx+2k02mUSgUG17gJilNl5eZGLyRAjQti0YRr6OpqA8qRgG7XYwEDtQHUHVfZEfRCmdkFpLlytDIJtxtVSE5ckopSatBPHKYGx8l1UuU67RBwSKupJdRgtOc4gW1mvNzvGo8w9Ukg04fGSeCg9x5ZP9nkSRe0IAOrHY+wE1BbdNs6r9bxtfPRDpLQrwEMDgGQZ/jQlRS90ZWIBI5AoDBz88NOqdrI0bMkApV+JyXGkW/eqQoDNd7G2jpjEmrNwEncBXsbHArT+dAut3+9B3zMOkk2N9gIJA20yHvpmTolhD6X9dapnJYuWs/4DiABmyY9wa6pBpjsGsoG0tdxpqaa3VC4aserj2nSWWS8msfmlo/ZV+h52vfZq4MiFLT8kp6xTp/+WwOcWnfKHLRc6fWTdwj99Lg0D0qTqCC5krUQR1JHB4h+C4ogtfKh9Z8/bi8lTzvMlq76/Vo3srx6ZSUENG+gqYrEEyBF01TrU13T1PKHXtswPgmLgLEp5JrnGzc0JoVYpSvTmKluij8uW6vX1Vwz36uDJ00P1pG6tpcXjeWPyUS3873egQh3dau7xdkpLYfGTrQnHcdp32YDY9dJ86/Wa3pthb80OKH5V89F85v/PAUA+jLgNUnSPpEA5lr+w9Ksg2QpmAdCQoC8i62ua9CFZF+ibgSbAJZ8IOkdRMnnRH8CruhfWRc/8szTH2Eb9SCZ0nTWEfhBelHWzz5H5uXikTP61j4jDIARWnKEn+c/av0mdJJMDK17tDzIQaXOMGEb6D2T9C/JEPEr/S51inzZNhF88myhUVCNTr0+c/kn9Dx9gCb2im1spDECMIzGYXqR7XLAAZD4r/S90C1QtiJuCq34DHSN+Oo+/VWKfyD/N4ngFd9M84T2zfh70wTP6nEZk4xfniU0oe1+EH20zbE6qUH/K/BW20Vrk4NsGKtJEzkftIZBz5XnCUCtadQwPgnAMLVzte6zY9N2TDfR03RgnctQyYy/KZG23AxS/CxZ35Bu3boGedA4guioxyEBDXIopWkldqjhetV1nq3fHPufIP3ry74X6KGv0b4or42NpPeIGyar8mx/3iq7RL/nTu2LzxcBGXj0DpGxINlkHePVd7S6lXnXa/whPiodJ1OEWDRJKcBl7NrzMs5dPov3f+hnMJ0vo1qpI9faxjXc9uzZjXNnT2NgoB8P3rcD/d3LUJuuIRGhunIRVOoFRFNRlJwy697idBktqVbUSu4hYyxGYGMElVqJwru5Dl6+UmRwbHDkNi5fv4zTF86gWKEItzzrbQIOORW2VuW03f7+fixevBjdrb3ojM9HvBhHrOg2pogmk4hkI5iIjaOaq+CzX/lHTmV9x5t/DGmnBfHpJFpSbYjEEhgr3sbZ20fxneeexg899sNY2b8K1aLDYORT3/4q9ZXFf/qJn0ZhusiNQpxyFWO3bqO1LYdYS4ZrEFKaM9UgjDm0X3RQ4+YkFCEcQ6QaRbKa5v1dKVZEMZpHMVXEcGUQX/ruZzHpjKJUK6BO9yTqHCXoVsag7D1v/092ngB66r5LvlilwqmxK5YN4OqlyygVyqhWa8hQh164fiOBbJcuXMLNwVue3aP0aHe/kUilsHHjZtZfRw8dZjtA/D6wuJ8j7Khpx9TkpNcgxk373bFjBwNvlK5LYJzrtwELFvYx2Ec+ovir1ICEmntQIw8CDVOZDNLZDI4fPw6KYtu+fTu+9/2XuLNtS0srjhw5zLhJOp3EAw9uw969e1Eol1z8KBHnWpIUEbl08QCWDyzHnl17GGCtJyrYet+9OHnqEoqjVWRKOSzpWIYntj+JhW2LkXBSKE2VkEtmuenJNDVQ4YOOKN64eRI//T9+AePJCGJOB0dxxlJFxOMVPHCPC3jeHJ1GqpzE1p5V+Ls/+H/QVs0gH6viw3/xW9h/6TCc2jTWb1iFep0iKbM4cuoaKqN1vGPNI/jTX/1vSDsO8tVJlHPAh3/7F3EhP4JJp4hqpYBItIx5vS1Yt2otDu4+CqcWQylSQ7QYwYff8WF84ImfQFuhjGwKGKkN4ezVMzh0+Cgevu8xLG1fidZYOyKDg4ddAFCFHovDH6Qg6DKtNOaKwJNrtQJpUPQBxZXFodDOlF9bZRYgQxEYosXJnDcCgMTYxEh0EkAMTzUASpUi6k6VI6a4SUYsyicLJDQk5BQmW+K21AlEqpQjP1PcHFG3hXU0kkA9Iif1rsPIStnxEHVvSHYDLw6pO7coojEXSGRas7GcaWPPV3j7M3+bpgBA1wioDZwCAcVR0qezDesmkZ5el1hrAOx6BTpvroVt+EqfFItzYo0y/W0BwLD3y+dzAYDaoOp5BjnYvvMT0qhEg2DWQZs1Tu9kSjtN2kGIJd3uSLPu84oH08ZM6MSnIl7UDm2OaZxSYFXLhJ6rAOT+BmaOlLgwAFA2FhQxoh1InaIU5DDNStlX6UkN4LcHYvrrHhJxZ+mk+SlsIyP8pXlWr7H+fpaDqAqMBzlVMgfLX9qpDJeNmc2t1nn6euvgBjmGlof137p2pOY7+d3SQY+b17yJAre0auALbxKi38IcZQEQ7em4XyzYdDmUcQtAbgFCcfhZLlXKTNgaWF0gf7O8CGBubr5T3UfP0hHazfgg7Lu5AEB7n9hfXguuoeoeavn/k1OuuoTLAYRNSZfn0ik480TIAH0fQABAVSeRbmH+UdEpYRsbGq8+xBB7blMgLX/K+/2NTBO9YUEK4d8GeQmKyFJ2s2mqqQeY6LHo+WpZtjYmaAzu3Bq70N8pD8m7bL0zOx6xGzZ61l9/z58I0otan2jdqPVpUK05q4f0nCxdDP7REK3C/KUuCLLlfPDmXRO03sSfWvf4sh2g94J0PH1GmxfahNJ7pNGN8IAtdSNzFV4U+QuyXczrczjQdJ/vy3kyKPOld8TneIDWf0HrYDNVxA+gg1nR3TQGrVPoOb4d9xqxsC7UwL4CdZvZvrnmL2PWMtdwKODV+gqSG+EHa3sa6OBlPQXdr/ktVJ5Durb6dswewJqD+iCeDvNlra8wyzY0qXHsy7vRf0HRm/q5BJyE8a6UD9AlUHwZVOUyWM+FZDuEsX/QO4NoZQFAq7OkhIb2XfRz5gIA59LHYf6vyIwEYNjnhNnJoHWaawxh3zfIfkBkdZC/K7IaJDv2esqKo7RHnmuCdoLUX7aESMxBqZbH17/xFSwYWIR779/KKbpUr/z8hQt4ZdduTE5N4y2PPobli5ajM92JeCENFIFUvAXlegVTtQkgXUc1QhFrcbTEWzExMs6NKUgfF0pTKNfLSKSB6fI0g5HHTx3HkZNH3eYWiRiWrV6OTEuG681lW9zU4VKhiOHhIdy6cYOjzsanxpGKpbFmYAPuXr0F3eke1Erkq9S5NmGqO4VivIjz18/j6We+hTc/9FZsWrEZLWhDpBzF9FQJ2a4UJmPUFORpDF66iR/9kXehu7WHwctzt87jey9/Hw/veARLFy1DrBRFtp5BohDniMBipOx25HXcw1DXJlA0Y5XB6Wg9gVwyh+IUAXxAJVlGKVXA1ekr+OYrX8NQ7Rqma5N8H2d7OA53xyUcY+HChRx9R51w6SUEiBE/UrML+jedTGHZon4smNeHK5cu4/r163ycQWnVBNARSEqRe9PTk7h5cxDZ1qyrC6IRFEp5fnZf73zkp9xmItRgI5NMMc5Cf3OX3lSK6Z5KJvlzigwUe0ppwZlsFjdu3OD6fsRfR48cwTg9J5PBsmXLcODQQX7O40+8Fa/t3YPJ6Wn0LxngtGNKKX5w24PYt28fpwpPTo5zx+B58/vw0ksvIZ1Lc31D117VucP0xvV34eL5SyhMTjFWQw1otj/wEF599QCqkxHct+Q+PHn/k8hWc5yaTdGt8Uic51OCg1IcqFEJm0QC/+8XPoV/eeMpTMSBej7D3aaTuSI6WpPYsmEj9h08grGSg3Q5jvesexj//Rd+E7V8BdWWKP6vT3wMLx/dhWi0jA13rUKxWsLQxBSK5QSqIzXc27Uan/y9P0Z++BYWD8zHWHUKn/321/HX3/oSKgQZ1StIpan0Vxnr16xFZaKGQwePoWNRL+Z3L0Tp6jR+9yO/irv7+hEpF3HkzAFcunEVjz32JizsGkB0NIEscogMDR5p8P1lYyYnKqJERGHZGnL/OwCgv7kwRkmf8oki9U+UjLajPlrNAMBkIo18vsAMRU4Loc+pjNuSO0Y1BGp1t8MOFXAsFvnpsUgEmVSKgb+4REbVKiyo9YgH2IG6Fnn1v+gc1QNOdE0ddmC9Gk4zKbkuxaRGlUT/8fwYFGqM5PMBCG/eviGTLrUqBUWTRhz/oKKxvnHyirdr46gNkDifzQ1QIwCoDYd2WKzzIhvCsCLMQXWJAp00z9Gw/BH0bu1EzhizxhQ+u9G0AId9hgVgxIBK0XvdMEa+c5W8lx5WcyNimFe8aFdSkFL7jhwwLQ/awZHn6VNHuxm3TlPYRt+/zgCAtgaZrx88vtMOUNjayzhpHpImKPwZ5Ojpz/SmXn/ub+SaRCDLeIRm+u8gWQnaLMk9YQ6p3qDONZcgJ9TKRdgYG3jHABbN5DNs3LLeYSnAcp/woZULuV/k19d/ZuOnAVQ9tyBnXs/DB369Jkp6vf1NqpciG6gXVKS6fK/HeCcAoH5u2Hjnsn/NdWd4Daw7iRygMUkXeAF4+FTeAwCDotOsPbApzFY/+PZfDuq8SAJ/4xRQQ0jbEO0/aP4XXggCeITWPD9JwTSRG/Yd1m7J84V/fb1sMhh8AMKkWlv7oyPdWB97NXY1AKQPK7TOs7KjdQplDNyJ/Ibxn8wvTE8KfelfDQL6PkBIEXxNTzu+hvF7AqA/079bnWfnQSVK9NqE6Zkg2838oQBAoQHrB8++2gMIsQV+hK1sukzas1zHIJuXri56x5c1i16qw3HLf2F6fS4AjO6zNNSAJwGAc+nSZvrRRoALn4id1qnQOrrPT9OnJA9PNul78l10QyfRQbPX3T305qjUO/wJsp9OtdLAP9Y/0vbVAoE8JspDCwCnwmg663NPbwTJSNBztR23v9+JHbP+QhjptN0XvrU6kt/vyUmYvEsJGpm3tsN2r0PPsLXPdZOYhjF5Lww6QNNz1GvejE2CxkfXV8sz/KHpLe+YCwC0dAxaZ80TOsCD7vXtT8jBvPVj9bPm8ifD6BEoa0rP6QND+wz7fpmD6CHNJwQARiiVlOrscTReEbWY21yi6pTxt//4NxyNtY66oUajHMn17LPfYVDoySd/CJ1tnUhSiapyFJFiAiknjUQ8i4pTQSlaQixN9VvdPUPCiSMRS6JaqPBnkUQdhfo0Nxq5NnSVAR8CilasWMnpq+1tnW6tfmpSEU2gUqqiUiwjFUtxN90ydQculbmO3LWhy3jj9GsYK0xi7ZrNuHvd/ZjfOh+ZSBYONQ2JOqilI3hh5/dw4swR/PRPvRed6S5uaNKe7cRUcRpOykGhPoUvfukz6JvXgx969G0oUP3CXAJf++ZTTJN3vu2dSE0lkK6mkY1Tl9sq1/Gjn6h3EOvS1208x/xK9HXcjrrVWBXFRB4TzhieevEpXBo5h3x0CvFczG/CRrhFLBZhQIwyF6k77po1a3DhwnmcPXvWBQmpJtzkJPNmJpXm6DuK3MulXZCUuicTAEgAHa1VoTDNJdCmC9RUpMbNN+qRCAN3pD/pOgLwuru7OY2XAq7oOkrlpX+pYUdhaprBuQsXLmBwcJDfs2rtGoyOTWBw6DbXCSRA79aNm3ww/8AD2/nvS5cuYenSpejtW4DX9+9jPrrvgW0cCUjjWbBgPi5dPI9UnNqWRPDggztw7PBRxnnKtSpndhYpMtSpob29DVu3bmVeoUjQ6fFJtKXaMDB/KW5cGcHWddvw2OY3IVlMIVFygdd8ocR1/7iBDNmqeBT5WB3D1QI+8nsfxcGJM0j0dMIpJBBDHdlMAcuXLkJbRw/27H8DRcdBayWFX3nr+/CBH3oPSpVpXMuP4GOf/gQOnD8CRKexZt0qZFrbcfTEOUzlgfqkg1XZHnzsFz6KyWtX8JY3vQmxthy+tetl/P7f/SWmE1X0D/SirasV12/dRq1Swb2b1+PU8RMYn6qgr3chxm/cxJb+lfjYh38dO59+Dj3tbXj4wYcQSaQYVMYU0JFuR2Rk6FhdlCw7S55DKM0axIiJMvr/AwAMcwa0syNORRjw5yuuOqXAhEQA1qMc1hqLJ+FUqY6Ae6p5/dZ1ZvapQp5D2IlRaJHFQJAAkeAv6e9HlKL8nBpHm/D3DN7FOHWYNwEUSShRT5ROYDYSEuGgN150/cyGgi3wzCm1m2Ppn7rpDZjMmWnjNYnQUVayVtpoUtqVNo7iBEnEGCkKcRDu1Ng2Go3ZDpx2dmdF/ijAUk7UgwyZBZqaGX+q9CobGuvI6E2w3VzQtZTSrX+EVppH9X3aePI1JoJS1utOAEBW/NJFWYXjSx00dmCobpOqS2YdHS2fLKNB6XhqgmEb/Bl5agSghc9ENqzDZAFAnWrl866AhSYKUDZnmv7W6dERLjKGZtcLPeRfLR9BDpVeWxlv0PPDNnACEOtnh/0etIGZ613NHER6nl0Pq1sFQLHyI2MJ7W6tOo9ammqaCX8GvZf5W6VcN5XhgC9Zpr0oPb2ODfJommTYx1gHXsYp46L0AGlwEeR8a5sUpB916pGmk6VH2NznigC0+kj4UMZFEYCaR8KK0vvPMTWE5gIASUZZh0skEqWSenWreAxz6RuvRpNdP6GVpJhZvW11svgDdo2C9LW2BVp/6PWTa9xGUK6TLe9gvvVSk0UnaD3HKc1yUOLpf3meTZmSqEd7qCnznysCMGgDqmmggT+xtZoPhY50j3Rpljnx9SHNNUL51QD8VENPr53mT/q8IVrLHNbQtZSBoeVZ6/gwG9ygR71INW0H6XvSa0I7TSOf7gJcqhT0IF0rkaqiR+XdApQF6VVtK3zfUNV+buDtO4gAtLqE/vajAOHWAw7SN3bTHrSmYQCgRDpSirWsiRwsaP+EfGfhcfpcUvvtOlq5FbrYA4kgPWD5oOHZnn8bqJsVeGrl03+GBwD+R3Q3j9XbL2ketvY/yO/QcwjioTC+0nx+J+srMqhBYy0PttSE1R2S4q0PbPV7ZwU8GH62AKD1o+zfVp+LrgqzD81owHKianYGychcAKBdB1lL+VcfYDGtzfx9/8c2O/IebHVO2PvC9HHQ51oW/AMQb5+h+VT0SIP/YHS03r8J/XwaOHUkqIkG0TlWR7leQi1ac9NQYzX89d9/Eg898hADcseOHcGuV3ahf9EAnnjL40gnM155rQhS8TSykRbEalTPz61R68QdVOru4Rg9nzrU1gicyuVQdUqYKIwh053Cqwdext439mLJ4n5u9pDJ5FCYLmB0eAyrlq1BJpXlNFpqhFEtO3BKNWr0i2Q8xeAW6Z9JZwwT9ds4ff00Dhw+CjpTuGftFqxfug4tiTa05tpRRYTTbD/71X9GLOngx37ix5GMZJGquBFukWwURUzi5MVjeP57z+Gdb34n+hcvwdXb13HxxkUcPHwA73zyXVjZvgrRfAypWM5NS6YSX9SluAEApFm7zauI1pTSW64XEWuJYioyji8/80VcG7/CkYkEPDJIWqlwtiBF9TFoWS0jnaCOtzVUSmVsuXsTz5dAwHK5yOAcgYPt7Z2Mj5B/R+Dg1atXceHCOVAEODXioLUjMI2AOxovBVJRB909e/YwbkL6g2i4eeMmbuRB3Xsl8m/btm04duQopvLT6O3uwfLlyzkFmL4nvnzz42/BK7tf4069lDZ87do1RKkjcyTCKb4vvvgiMumc37GXxtPe2Y2161bjtd17iSqoVktIJGNc6m3J4iXoae/ibr+U7ptOZ1GmEm2c7RPhgK6++fNxa/Am8xSDyoU00rUc3vLQE1i3fBPi03Ekqgm0RnKoVSOoUno5N+tyW8xQ1uhUoo6n39iFP/rXv8FkpozW3i4k0YIlC+chFZ3gbtGHz1zG9VuDvIZd1TT+x/v+bzy4biMq6SK+9epz+Ozzz+La5CASqQqWrhxAItOKPfsOA8ghgzRy+Rre9+SP4L/86LuRSSRx6NRZ7Dt1Al/Z+QKuTw9h2brFSOQyOH3uOirlAtas7EY6GcXZ0ze4rmWEIkgny3hgYDP+j3e+H/evWAcnXwJ1FMhl21w5IJyJAECWMqrV43U6YyNgOgOLAz/LGQnRTNav8ZWMB1zp26zTKN9Z5T/LaFKRbqqqKQlMEbctuas13BLtiXgaU4UiLp67iN/4zd9itJqYtqujE7eHh3D71iDniM9sMNyovvnzevD1r30Jba0tiNZJ/H2NDYfqzniW0005dluhs5MhJ9Iq5FrPJ6i2kz41Y4Oh6sNpw83r4j1fFHmDMTbAIV1P7b6FbtoJko2KADwW2LLKPtwAzQCAswyEAjaDgBi6nsbX4CAZADWoyLXwp4BZMq8gx1vmbh1EVqxeTcdmp/Cavtr553WhTaMHoMp7ZOOhDacel9DIjwj1NiDasZDrhf+t0Q5bG3mG8JB1roLWUIoo++zt/eI7Yp68+vxmm4WQDKqoGr0J1Z8LHWXjZOsazYjXTD0o+szWbrIbCeaFJjX77sT5Dto8WP0k79HPo991ir/9LkxmtJNr9anl4XC589Sc7eodsMkOcnyFXzXoETRn4UEL5Iu+CJIvrc9n2Qs1Pr7OcTfqBCRpumhebnBCVY07erccYNhxyLPs5t+Oh9JSrBPO1wTUnRTebeBrZSeDQMow/ptrXRtshop0tLaSTiYbNnSqCzw9I8xuz7x/poQE09AMLAwAFL7Q47F6zsp/oP5pUgNLdIbWu5ZHw3hb6wStk7Se4edzmVpGUNyUR0MA7YOwzfAi//wxeQC0ta1CC5GvcPv6Hy/Ca9dA84HViXQtjUF3Ataglt7gz8Wbmqd1hGWQDdMAYJCOj8Qof2amhvGd6EyRdTddqeT7rWLTNd/ZAyRfrhQAaMelZU9H8OvnakA3bMzCv8IbQUBkGAA21zPl/WFt8KxOa/Y8/Z3oOIkA9Es1KBtPNBWgr+IdqhNtJEJQDl01SGrttgZGwuhvx6zttP88Opw3ZYT0ffoeATC1npYIwLl4PnSMAU2a9LOC/N4wO2vHLfOyY2tmX4Nopm215cW5UoCJfn60p1fPscHPuUP1pccsa6+jDzW/WtmSe32eCVgsq6dn+MMdoD5A0rwYZj/mkhd/vCFNyMIyY+wcbGbYnfKh1lHWxxCeb+D9kHaZGsDU98nzrd/XQGcCAOtuA03EI0CyjlK9jGK9zKm7X37qq14JK4e7lD6wbRvu2XA3g0vpuBspXGW8L4a4kwQqVO7ATWUlQLFQKHCtfRpDnIN5qoikIig5eUQyDl7e8xL2HHgNd99zN7ZuuYfrvg0O3uaU39ZcG7Zs3MqILMFDiQhFaMUQo8ahlLpccbgUWCVS5fTkiEOAW43r+R09ewinr55gEjzx8Nsxv20AqUqWIwnzlSl8+ekvodJSw/vf/36kJpO4ceUabhdvABkHo6UxnD9/EUkng4e2b8OxM28gkozg/PnzmN+6GD/64E8hXk5xph8HFxFYQ14F+SHk2zqEIbjYBf1EklFMUw24eBH1lhq+v/957DuxB06qikK9gMnyJFKZJBIxF4jl5mvVCmJ1h5twUBQg+TQU6bdo8QJsXL8B+fw06+8KBUNdH+ZuvqtXr8bIyAguXDyHZCaN4nQefX3zGACk7rlTU9OcVkwpv/Tv6dOn3QNFp4xNWzZxxuT+/fvdeo3FIkcVrly5Egf27QfV89u+7QEGHyn6j4BISi8eWLoEBw4fApXJInCR7AYBd2tXr+a5UwRgIV/kOo3UEZnKuG3bth1DQ4M4c+YcUtkU14CkjsL5qQLe9OijOH7oKKci03MS6RQKpTLiVNeQmsJ4dfTpPQQmdqa6sCS3HG/d9ja0JtvQFm9HbbqOlkQropU6avUIqvEIqnVqHkNpxBVOZR6MFPArn/pz7L5yEpUksGDRQo5MHR+8hv7eFJauWIrXjp7F8NgEUskEusspfOaX/xzLe+dhJDWIf3jqc9h3/iLO37oGRIq4/8F7UYvE8eruA0AkzanH6ZKDX//Qf8FPPPgohq/dxK49+7Hj7T+Czz73NL7w7DfhtNRQiccwPRXnNODurjw2bViOMyeuYXyigLFCHtlkC1akF+FPf/F3sLSeRV86xwBgIpP2gFHMRABK0wrfEQwBAGcZmBCNpQFArdwFcLKbA+s8agUXZBj9Z0oNPA/40wAgAXXlUg2f/dwX8bl//TzGJ6Zw48YQVq5egd7ubq/A5CBKJfcNCS8YjA49M6ko9r++G63ZDKLU6tyr9yc1mOjZbpFtFwBzlacLALLgBqSWsCHyu/POUMiNAnARf1/heiCgppM8N0jBC43EWMp9Eq2ggUR9qs3j+yEiAAAgAElEQVT1O1Tap96oyOavuVEKBwB5vKqQrDYq8rt0AfTf4UVi+A5uiIMh1KP230GbUG1otSHUdOI07JAUEH1dEP/JmlOKgYC+7Cx5kQfyfjmB00aaxyMh3qoIu95A2/frTbDmCW2Q9YYwKHIqaB1n1QQ0F5G8Mt9KoXUFANJ4dQSZXQdZfz0vuxG2KdZBm8gwusgGi97TzDmUcYQ5fkH8YWl1p/pJ3qX1l75XxqD/DXJC9T16LPZze2+YQxv2uQYAmznDopc0XwtvBzmOc21A5V0C8IcBgNb51wcoNBY54dd8pcFlDQBYHqExSEf3BhtF8mkiIEUG9CEZr7U0FKFoKhXtKDSxznlzXTr7W399TK22GT5olGB/DeeoBTrzpuYAoK9TpP6YF3GleSVI7q3dmmveVi4a9LStS6oepvWf1bHa3gSBY7L5FQCQnxUAAPr6Qzk1fi1K6oKq1saCDDKmMCBQSn6E0UfPrxkNgzbYWheJrtTrwvrbO/TV9RnnWqswfdSMD8L0KaikSpNu6EHy06DHqYu2igKUrsTaFmr74et6Tz64aYrhL73p1e+3tpzusxGsljb6Hq1DZc5zAYBB6y/rxpG43sY+zF400+lh92jAh7owWt1If0taNEWAap4SfatpasdA9/vAmNJTQWutbXygnVH+N9E07L1CR7u21IgvTEffiQ4L6+Csx6L5z74rTGdp/yFUdpoIqtY7GvwS2vuyqko4hL1T29ZZsm8PhFUHc6GB8LrVD/7cFQ8QzW2pAu0DhPl51g7I2ln5ps/v1OcJ8uVmrYV3gGk/1yUjgsbvr4/ZD87FD0FrZO/RMiByJvs8O84GXWpoQ9fqiHYrD3Q4ECfgjHQw7b/TMZTqFZQjNdTjDg4fPYQjx4+if+EirF+1Fl2dnUhHkkhGY6jky66/RJ1iqQ46d96lBhiuH0X7F8L249RhuErdZ6to6WjF4Ph1RLN1HL90HM++8Aze9MijDFLRz7lz5zB//kIGhMbHJzhyrVZ2MD42BqficDRgLp3jWnBtLW1cCqwWrQK1KJKVVjjVKmqRPJxcGedGzuDAsTcwfGsCW9ZuxSMbH0GskuCAlZsTN/HF73yeU2vfes/j7DN8+Tv/hoWrF+LwqWPYfPc92Pn9ndi8eSMmioOYmh7nLscnXj+H//rjv4Q03HdRE6e41Kij7sWkv9yiyohS1CL1k3WKSHREcaN4FZfHL+Lbr3wLY5VhxDNRFCrTyLRkObKNQDfypefP6+MU5PzkFC5fusSZjgSgrVqxktNeB2/f5Fp/E6Nj2LL1Pry8cw/iyTSDrhNT46zXy7UKy8h9993HGMmNa9eQy7awpdnx0CN4+fsv8nrRmlMa6ooVyzjqjsZAPELRhRs3bsTRo0cZxO3r6+P/T548yemqJN/0bEohPnfpIjItOb6O1z0Sx+NvfjNeeeUVBvwEt0jEkwwcUlThy6+8hGqlhngihqpXfmJg8WL09vYy4EjXpTNZt3lINsc0LZcdpBMpVIpUWzGKnq5eLOtbjsc2P4lMOYuOVDucfBW1UgQtqRwKU3mkc1nknTLqcSAZpWaxJcRTcey7fhY/+xe/j5F0HXQAhloFuVQCKZSxfdMaDI2P4o0L11CNphAvV7Ai2Y3P/vpfoDubwr7be/DcwZdx/vY0dh88gJVrBtDe2UoBqth/6AjgZLgeZNKJ4hd/6oP4mTc9gReeehob774P3f0D2H/5PH7tT/8AQ84Yahy80IpqaRx9vQ623r0a48NTOHziDPKJNGrlCDKFBN615VH89o//LFpLQHtnG8bz44i2xHD99jVERgePsstrN+YSAUjf2VMArURCi4eri1gBepFrYac72jg0PD+kxteM8+LVkDEAIDURp/qAJ46fwe//wccxOjSO4dExDA2NoKW1HevXrmOGHB0bdmsMJGKs7PL5MlIJYF5vO176/vMMAMYi7tMoVNd3/AkAJGNHDECRh1yUfWaHYMcnzT1mGRCv6Kfc66dUUZty7ShZJ9k/+WysATPL2fUiZrRR1Y4oKSFrQJrVuJntc8zdxVAAR7nXPwEk+lGXYtWFUU6NCXjSp1M+sGoGQACgNdTayWk47TX38okLob1e9GaQ8Q1zSlku6OyGakN6PKp5Wztgdk0sf8t4LYAwy6nwQLggx9Ru7DSQ3MRPnBXxMysjSUWy8mbGOHxUF0E76dbZC0rh1U6HRKRYx7KZ06zfMcspCamJOZfjE7RRspuvGZlujFJsSt+AWnRs6M2m09+Yeg+TdwVFEIRtWILmKGsTthGUz+37NV19Z1o1l5B32ZN1P6XS6P8w+oelwMoayyGE0EGPResR0Rt680rX2gglrVOZx7yDFrtxFf4THiA7J+/Qhynyvd1YNeOJZt9Z+ZMuy7qLeqNszKQ62jWm63SNLcs3rl32UvzkQCJkcPS18AivuRcZbCO0tYyE6U7Nc/I6Kw/yuTwjjH91qmfY5knLkuhFlkEzZ15LkT91gMcypBZG+zyOd6rsH5yqbpt0n+Y/kXvfxnFkZ/MmIEG6Xp4TZPeENxpsrIlmtfYnLMInjOZh/Cvv1vw5lxxEokm/Dtmd6DV9DacfRmY29KLrNEgvAJzmM003SnGleWqZ1v6uvl/rHlmDkpfBEMSn9JkFAPX6aB4Mo5O2QVrX0HO5/qoHQGi9Zuca9GyfjtLAR6VC672A1ICTNGOhgQADFD2j7bGmA11LtAziI/86VUNSj9PyQpidsl2ANdBu7bc8vxEE/MFqAFpaWv9S6zHLV416e47c77kExzRj1DrByre27foghNfNAIDN/ASZj36eyJzVSf76BdQYZb1IvrOpP2htgF4/rVvsftSOR8YSNBdtw8Jodgek9y+50xRiXSpDr0FYBOAPonut3dPrJM0EbUBK0By17Mj3cwKAnsUsVUscrUbRUpFkzI3gK+UZFOro6IBTdhDjphZR1CsOWtMtblMlCgGkH88PI91d8YIiqOYfql6GSAyooohquoqR4m3881f+AStWLUdHpp2j/dasW8t65tDRQzh5+hTXuKOOtzR+eg/VtEvGk/w5jYmaVVCK6Mqly7CkbykWtPYjFU3zno4ac0xFC6ilanj98Gs4cuggls5fjCcffTuyyU5UKmXcnrqIL33xC9ix8RFse2g7hiKj+Pfn/x29vX0YGrmNYjmPKsrI5BKYHB3Djzz2TrzwzZfw3nd9EF3ZPtQrccSqMWRiVDmuxnUGXb8iCjgxBgA5IChTx0hlENPpCfzzN/6ef6/Fy6jWKPU1glKpQKgh0qmMe6jiOOju6sXSJUvQ1d7BEXmlUoXTgGnux46eYACuf/FidHZ14cCRQyiUishm0yBbxg07Mkles9WrV7rdfCcmkUiksH7Neu5kTHX5krEEp3Dfv30bLl1xG4jIT1dXFzcPIRCP3vXwww/j1KlTHJlXmM77acQ7d+7kvSO9n0A7Wqvurh70L17E0ZxyyCSHkwT0Eih44sQxZLMt/HsikWSg953vfAd27n4VY2NjWLF6BS5cvMxNViilvFaOAuUoUkgjG81hfucC3Hf3/diwYhMihTTi5QSiJYcbdFC6NzWHIaC4VCujEnWQSCe4eSx1mC6hgk8+9W/4p13PYjrH+cFAuYCWhIO+zhw2LFuCI6dO4XqJeDuKdB548q5t+LOf+SjqtSl85fUvYiRewt5jl3D09Hls2LQGYxPDmLdoHvbuP4Bivo54LIeYk8B73/IO/NLb3412h9Kz0yjHo/hfu3bjjz71SUy3JTBVp3i+KpLxOtpTMSzv78P8vk7sOXQEt8o0LAeJegLz6jn88Qd+AzvWbEZpcgKJTA2vHf8+Dp14HZGRW24TkAbn3nOExYEJOxHl+0K05awIQAMkaIdLnJcgRSaPD9tMUJcW15HyEHQC6Tgq0AUA//ZT/4SXXtyF69duYWx8GuPjk5jft5BbgFMY68jwLa6b5oagRpBkgSmhp6sVO1/+Hjrac6A4J2oGQoJKACA7SOw40un/TA1AHqO03fY2+FTjxqWv2yjE/kjXYtlg0NjdDYf7r3SREyfLp4dfPHmmRotc00BHr0izbr6g6R2PeqnLXgSLGI87BwGbA4BEKzEiMj5/c+JFPNLc5aTO38hXqkxncbDCAEDKydf8q5107RRrR014naPXvKYu9mRRP0c7n3od3PV2T+H9Z3oRFfK3rIU4SpoH5DN2iKhOgRdBpB0hvZZB4HmQ+Mm8+XkBJ7wN96iu2uxwmZRamyKuax7Se+gERMZoN8H0ftsExcqz3KPHpJ097QQGOXp6w/GDOG52TeVvu4Gxekevp5XJMKfK3hPk6Oq5aRpZAEGPJ0gnBo3B8pOeo+ZLSxOZn6yRrKfmVQ3gsu5QKZJ2TeXvBj0YEkEgPEB6SH4XOad/xSZJuhk9U+sszVeWb7QDTvJh63xp+vsAgCcnDWUyTEd6Gad+/g/iyDO9zQKSXWIZIOc5oI4Ynb5rPTdrDQMibDTfSA1AC4bNtlPuJ/7mwjugEQBF6zutf6y+s7paj9fSSnizmZyFdbHWMqd9jQY9K/X/VBMyn/4qqo/HrMDCBvuq6ppan0br9SCwmmnplegI011a/+lrrL7SPCvv0uCLtvl6Heka4mktx0E6tWHOczRe0utlSzhoGSZdEYHXVE2VL9HXzOJD01WVAEAdgUnXi68jvBqkJ33+UBE81gfQ9jmIF+n5cwGAep2sfuC53XGkrit7so4CAFIJBNGFQWCU5Rlri/ymYQoAFLqJ7mNd6tVSE90r6yoAfJCODlpHK+MU6RNmJ+za63t9upomIhq8pGuCaKL1k+wfLI/cqd7WMq91m7Y/QhtNo2a2ey4br+2ZyLi28dbeWd2g+XyuJjTigwv/68ML4Udrc/R8bY1EGYuO/Nd007ojTA/54LPn+9v77TpoujfYsCZ6TMYZZJP0GDUA2IxnpOmj1sNM0wAAXK9fkP209tDqZt9Gq2hMGyls7Ye8U/hWvm8GAPI1NYejxyg6iqKBy04ZsWQMhdJM402mJaX6OnVuwAE6tyC/jqL+KCU3TpFcFW7+QfrA9encw8kopfCm4siXp1BP1TBeH8G/PvVpRFodTjN1JoC3PPIWTlM9dfYMp9bOX7iAI9Bi3t6H6tZl01m/BAalHI+PjOLyxUu4dvE6ipNFtCZbsXzpSqxcthJtXZ2oxevI16YxXBjEyPggDryxF04lgjc//ASWLFyCGKq4cv4yXvruixhYvRz3PbkN49UpfOsb30I6m8JI/hamy5PItqSRiaXx1nufwIvfehlvfeRt6J+3Ei3xbsTrSUS5hIjDkYhsD+uUjhzj/51IFUWKSGyr4Ju7v4IjVw7gVv4aBpYvwoL583D54gVUi24zE1oLsntUA3HdmrXo71/COMbpU27a7ZYt9+DYsWOMfxBotfWee3Dm3GkMj40w4EcReNQxmUqkUVmcdevWMBBGEYDEX9l0Dju2P4iXvv8yp2mT37dm/Tpeq4OHD7k+eszFEii6jzoPExhHnYhpnSg9uF6ruSBfdzeXYCMgkZq4C//S+ImXUukEp+jS3p5rkNapgUc71wKkuoAzdZMpA8hx04kH+nHy5HFkcmlsuXcr9ux5HXdt2IxTx88gP1ZEBq3ozPTgrqV3Ydvm7WiJUx28KJKRDKK1GCKVOjekKVHKcDyOCkWDgvYzDhKpOCbzk6jnorieH8dHfvfXcD1ZwkSMUrejSEWryDiT2Lx+NQO6ew8eRinbhlophtx0HP/ne96HD7/1XRgfv4x/ePYf0L5qEb78zMso1xPo6+vG7aGbWLJqEXbu2oWB/lXI5rpx8cItvHXzdvzxB34O7RUH+elJvLj7NRQSKXz/2CG8cOIQxjCNeLICpzyNzmQbVi/rRyxRRCSbwa6jF1CqEZAMtNVS2N63Ab/zkV9E/vYgjh/Zg1sT5/HAI/ciMjZ41G8CohWndui1sqCIMQ3g2KYgvtE23fZYBxBwZlKIpMiwVdLyHN0l1jovrjKNuzn8MTCIRwtHud/UM3v3a/vwL5/5PIZHJjA6MoHrN26zACxduoyZhopODt68iYinxYnhuKkHqgwhHtq/G50drYhGatzzVyIAXQDQdd64RCflhqcy/H4BAOlvEkD6IRR+JsXGqzUkDq9s4Dj8meoAeCfSch4QS3BI7cTEGNM9mZhxmOj5tIELdCw9AkpEjhgFHQnIhqTu1lzQndvE2GtHUMYvxmeGJ5oXAREnwTpBYvzkX3HUCHDizYhprmFP2nRNxiDHUPhHAEi7EeH3RiNwuInMjBKS+QmPi4NnnVH5mzYg2mCLYy5jCqrRo8frz9vURrMggnXwwpxj7WA0OL9eEWK7fkEpwHp8ugsw08KrFSrvD4rA0fcTb+kxiY7R/2oHNWxe1unRDlrY5kPeYfWGXq8wR28uB1C+FwAqaF7WMQ5yJufiLy3b2tmn92lQIYg/6V55fpgjaz+3fCa6QN4n/0rBd2kypO2FrDeNT+yDduZlk8Z111QNHf1uy6dB/EKf0cmu1ley+Rd9ZQFETSd6H+lmoTE7u17TEXud72QbIJAdWQNe0N8CKoZtCuSeqr3fOziS9wdFAApt3DE1NgEROlke1za8UR5de66BCL43TOFJtJTUvvLWT3SNPgRoHGfjA2V8GkCwNBfbETaUsM/thkjzh4DYzJvwuut5UXxMFy8tVuyPv1n29Ocsf8dbL2tXNf8SLwQdhLB8Vt10myAA7k51pL1OACFNB60D9ed0rzR8EJ7UvBKmN4LWKkiPW99EP5t4zqm5vBckQ1r3hPIAl0+Z+RE+lIYncjin9bmef1gEj6WdjM/SjgqhN1snAdFC6WC6aNt5htkun99ME5oGcMekY+px+usQckAoEUP6wEPbG9rM899eCrDIvbVn1maJXMg8pQSM8Kz+XmimD6Doe+2LxomHvMwIC17YtQriITmgt9dan9Lacm3PrCyEq84ZAFdHnAddHzT2BtkxNwXZbbFD+tJZ8zRNobTeCpJny0Nkv/R10jzSlxdTYoj8xwZ/eY5ASK27ZWwa8J7Lf7I2RN6tAVpLfz0+CyDrubL+9jKQ6Dpt80mnSnkArTu0nuO1MAcAdh21f6l1SKg+9L6w/EpArOUfzcP2vbLOMn+rh/x7pea+PyAvIMT7XPQf71Mhe9eoW/uZgmW8CMBalDq3u00l3B+q1ec2aYzEHBSjJTipMp7b+ywOn38DfSt7EY/E8I6H3oN9r+zDmTNnsHnzZqxcuZqbXxw5chRXL1+h+Ayu3Xf/vduwtH8pKmXa27tdc+nZMcRx/sp5XB++gkPHD8KpV7Fs2VKsWbEcfX29OHLyON44eRhrt6zBmQuncev6NTz6wJvxwNrH4OQdDA1dxdef/Rq6V/Vh4YrF6Ouej+df/C7GSkPI16aQzETR09qDN29+C7779e9jxz0P4571DyDqtCBVT5Ey4zqJtYjboDQZy3CNwkqxhmgKKMSncXn8DD7z7X9CITmOYmQKqWwUne0dWNA1Dz0tnVzbkOrr5VpbsW7deg76oC65lBKNaByZXBbr16/H3tdfZ7qSz0W4CwfAUBOniHsAGIlF3Bp+lSIef/xxjuATHibglnixWq6yv0Cpxa0d7bh166YbZOIdJBJQt27DeuzevZv5bceOHThy5AhH/1GdQrqX9RL50Q53aUC16iDu1V/jICtPn1O6rXsAMbPXKVXKSCTibvQf1Q+u1bkuX7FY4LEvXTrAc5wcncKKZatx8PXDXI9x1aK12L75YSztWQ5nso56McqgJuEtrFfIntEhGJGk7qAstW0dF5iNZ5MYqU/j315+Fp/6+udRzkQw5ZRotEgmqljSk8aGNatw9MgpDI5OYt7y5UAxhuLZafzN730cmwf6cPzkXjx78DmguxXP7z2GYi2GqclRZLJJrN+4Es+/8AKyuS6k0h0YGynhia3b8fH3/xxaS1U8/8wz6JjXh7se3IFXThzFr/3Fn6DaFkU9UUCtlEdbJIu1K5bgyo0T2LBlCw6evoVrg2NIpNLc/KOzFsc7HngY3U4dK/v6cM/WzWhtzSEycvNw3To3csojwqs3dxoAdOU0ErhZCNLr/BwvcsA/OVMpDFo5irIKU/CigEj/kpIq18rItuTcDkKRKArFCv7kz/4nrl4dxNDQKEZGJzE6Msl54QsXLsKiRYu4MOfYyIjrgHMkk1sMnAC/SL2KA/v3oKejBahXXLHxnE03ddQDjeouw7qkiLsdEuMJVnaywaTvifF585GgmgluCpVroL00EccNiaeTD3/zFaUIQBKQCgtfKpVAsVDgTR8XSqVxl10DHGRk2HhK5IK3cQsCACXU1hp8vQa2LseMAZo7BVgb7gZe8wr/cwSgF91CillSW7SRCwMAhVbaYdNOjjgA1gGnZxO9HYq5IfRY/dC14mTM5WAIACi362gKfmdITSnfzKkUGTtWGYd2WsQw6/Hauct9Wp78k34VQcHvM6eoUgzf38ib1CCpFSpjDYvAkXFSaLflzaA5BDk09A5fTyiQRc9Lfy/P+EGAgzCATHjWboAtn1hes3PTjpWdozi3QXO3sqg3SDKmMOdUP28u/g2ju3YgteMotBedIRF/GvjR/Ce19DRdtINdl2Y6Xi0PTZOG64KipxXQJrQQ+dNRQLKWQXMVvSMOPDkz1h7qtdD6hsZHnen03OReOTnXtAvSURYglW7zWp/wfcqB1/qej9ZV1K7lN0tP7ci76+SWmhAQxl/3MKYUgNIAgFr2rIyEfUefW/1h5c1uQITW2iex66t51+qKho2aZxsbQD0vklSnVgp9fJ2g6E0bXuYDL/I7CISQd2p59cflOZoaaGmmc8KXxeVMq2uDdIT1s34QANC+XwCeMD2idYEdC31XYwUxOw1Tg01hc2be9g5QtU6k3zUAaHWyludmKXwiO0H2S57JNYC8Hy3rQZ/JnLTN0Ha54XMzaflObKKkbesDRg2MyPiCntkgH3MAgNoGy/rRZ36XbPHhAuqH+fKiDjVm2UtT/83qT/rbHipo8IbyfGSMeqxWJ4TxkBTbtzrUXh8kk83WK/x9M3Wx57p/ru8tXwfZlyCZ02PTAQJaf2j+tePQ/KN1J6+d0UGzIgBNE0jbhTpMj2jZ0gccd6ortfxofplLnzbTPcKb9K+Af6IzBMTQPozWOz5NzcF8kK4K8r/0s8Jo1rCGc3QK17LTjNcb5Jf3wZ7/4TlGtB8S3dBQd9Ars+QHuNQjiDkRjryin2qs1gAASmkSel81VkYtWcGVsYv4wjP/hnkrelCJl7B1830YOzOBu9fcy4BQrUy18EqYGBtHuVDDfVvuRUumBeNDE2hvaWdno1qqcS1A15+KoFgtIpaL4XbpJmqJMs5dPIc39u5Dol5Hb1cv7n9oOyaKUzhw+iDG86Noa0/jytlr2LriIezY9hjgFHHp1nl84/lvIJ5Lo6OjG8tWLcXO/S+jUJ9C0ZnC3Ws3Y03fWhx44TC2rtyO+zY+iFSsBeViDQlEEY+5tdSJZ+LRBLuAfDCeBiYximf3Po3J1BDKqWkcPL6XcYoUlQirRpFBAqtXruaGG7SXO3nmNFraWrH/jTf4MJvSnRcuXoSW9jacOHmS/T2p285p+D6A7e7BpQ8BRQFSBKBkIJGdEX6nexJRtxEU0T2ZSnB6cUdXFyanpzhgSXwK6tpM11CaLh3W07xo70C1AKnjLxDn6weHhjg1mPkr4qBcqbiRpdUSYtQsplJmYI6uoWhFqvNYKhS5RmRhahptra3c2Xbrlntx/tQ5lPM1dLX1oq9tIdav2IiBecsRLcYRKcS4+Ucu3gIKXqhRDzIviIeCubiePzX88OxKkpqrRByMVgq4GZnCf/6D38ClCWocG0Uim0A1RtjOOB7ZshbFqUkcOXkZ8Uwbuub1ojvdjcglB5/42MeRS0zi289/DVenriOfSmDXqYs4dPwM2rIp9PR2Yt68Lhw+egTJTAeWrViH8+eu4L5l6/HxD34Ez/7rF/Hwtu3YfPcW3C5VcbU0hQ/99i/jZnUUlVSJfaCBtoVYPL8XR0/ux8Z7NiORbsHeg0eRL1GNZCATiWFBKoeP/uT7cN/y1cghjfZsWyMAqA081VZjAFB1UGJF50UACqGahZCTIglzQERBSgSIdkq1EhSFGmpQay5T0KJRgc50JofxySm8cfAonn7mu7g9NIbhoTEMDY9jbGyCAUAqSNm/aDGj5sTgFLlHnWooz5siOmIUN+lUse/1XejtbOWIQAIE/WgLr26djIkYmgSNTxPrUaSzGVZEjF5H3A0WnSwIPRhVr9e90Gm3hlyU/uN0iCiI9qyEvboIJDj0N+X7J+MUTRBlActPT3NhT/0jDrc4mzayIyhSQYML1gnQBs2CgLy2P0ANI1ljPTY2kF4KsLyrIRrCAGjWYbcGVvhN850GiXRIuxviOxuq1g5GEMAU5CzK2DUAqDdHzWqdWaOvZUGnOAY6E6Yph+4oTc/1ae05ZrPk1XaOVl3fXL6coQ/zpDnBldQGK7PCk2QkNE/J3LRDFuRsixNC9LT3642UXp8gB1iPyzpS7Hh4AE6QfplT94QqpZkv9GYleHwzAHoQTWQM4mTO3nDPNHEI0rVzAYBhOlpmoMevp+sXgSddqDZ/8jxyRkQX8ffqIEKew2lACjzR6yzP1EB02PraNBXZ/FswxupJlg9JrY3PpODLuJlXvfn595poPwIA9fyt/rX0DduwWF4TOfGf7R2cWR524MqHjTTW1+l3zgI8YvHGLsI/QC1Aeq80YQmaF+sPc8AhdLS8atdW6wn9u+YL9k90+q6q/9kwZ++QQ673N2sxN/2VTAwBeTIf0QnalvD6eId+PB7hbw8AtOPS9LfAj7aDAuCKPyTRTfr+IDXjfx8QqqnHbUsIaPprextm5+T6sPXVOitoTeUzC06JXib7a++zNiJIbrV+CtJ75B/R/zL/uexvmCr39ZmRe2j88KAAACAASURBVP1+S6MwOjSuu3tXA09ZWxwwKBqPgH+0ZuSP6zXVvksz8+Sv5xwpyFzn2NRZDtItYbpW6zVNF3oG09bTr/K32ACd5ulfq2TNX5f6TERZmK2T8VqZovHoJuRB9jeMhjNzaX4AHvTMBvtiDp/t+4J4W18zq4me96Xw2lzPE9pafdWMpzU9g8bXoDdNBKDcK3bIAoB2rTRfCG9oHrc1qe185fl2HeS5Yf5NM9mRcYhN8A8PTXkCbR+DDoasfbFrpmXH6m1/fZpEUIqM8L9qHaw+/Y/SgjvXegvJRbcoGIfrsro1HjVvcBV97nTrZoVwuis1+aAuuPVwALBcLSHdnsDt8m08v+dZjFRuY7w8ip5FPRi9PY7F2aWojFd5Dz9/3gK0ZHLcCKMl047O1g4kkOAOv50tXaiWKgy6pbhBQg01VIAMMFUdxcXb55DMJbg/QDyWxplTZziNlRp4rFy3AstXL8NEYRK7d+9ENpPG2O0RrF29DjseeBTRWASXrl7AM889g3oyzmDbvIW92HNwF5ApYNmSpVjYNoCrhwbxxOZ3YsPAZtQiFV6GWD2BGPknXukwtwgMF0tENVXClbFz+LsvfxIti5Jo6Uvh9vANlMoFUPm3dDyNlStWcYptoZjH4SNHMD45gceffAIvv/oSRifGGXRbs241RkZHcf3WTTfasFZzA5WofFotipZcKwqFEtOQeGHdunW4evWqn1ZMgGPjvtI9YKOU3mws5ZcQoW6+sUScATrCMOjdsn+jObJOB9UtLDF/UPlpkp1Nd2/miEWy11QPMJNJNUR1U1diSnPu6elhmlHzEAINi3mKAqT1jSAby6IwlkdvWy9q0zWs7F+D+zc/gI50NxL1DJKRNBL1FGLVBKI1ii51y2PVU+TXSSPXmb2mI8B82UE0HcdUCvjcC9/EH37+b1HLxtCVTmNx/3xcHb6G9s40+juyuHD+Em6MlhFJZDiCdOz8MH543ZP4+Q9+APnqZXzxG/+CaqyOZVvuwV/921dx8eYNRGplrFq5jAPSdu7ag4qTRLalHVPjU9i6bBXeunwt3rb1ASzvW4J6PYFaSxYjTgm/88k/xsunXsdkssRRnn2pbvS2d+Hi5YvoW9iOtWvn4+bgNYxNOLh+awzlCjAv2YGPPPkuvOeBt6C1HEc9X5tJAdYKhn8XY+uBUT5S7Am2KHBqAmBBBevMW8XNitEDGKmGSbMf6zTIs+QeQv1ZccZjXFA0k8uhXIvgN3/zd4BoEuMT0xgfm8bQ8Chu3bqNsbERrv/X2pJ188sdoFgos+Dk81OolItui+56Dfv37URnewsDgrEoOSwug+hTMwpfJTS6VuWdJAsyKTlCvKu1utuem0vFUVHIEqPfHL1XodpNrvdeq0l4trshqdRqXNwylUr6nXAocpAalRDdy5UiKwkqtlkt0e9ufRhtmHxn00tpE2MiG5WgNZLnaAdFOwLa8fSN1RwAoF1b7QSLAdUAoOYNvnYOADAMYNH8LHOWefnpF3x63RglaXlVUgitfFiHQugr4AO9syHiQ80jiKftGsr77AZ6lhNralVZh8ffAIlzIkW/ZcNrQXoF5vCGWZ0csiMhkT/SxMJ7XpBzLfTWMivrH+SgamfUOoKaHkH8qemn5SDsObIGQQBgkFOr5aWpwjJf6k1JsF6c3cXVOtjiyAlwoefKtVKM4xm06Qgb853My64LPV/SGsngi3w1bMC8zazIQFikFxeX92wBjVFH/tBz/XQvFQEn9NBz0s6ynpOk0OqNhOZBDQDKM4S/eKNhalRZvEVSRuVwRD9b61O9Jnp8YXPRhzI8dgUA6rkQACh6ci5byfQ1EyBbpecrgMRctX19HlUR/XYuogOtbtB/W5nQ9kHrXPlc85rwh+UDrW8E9NP2j2hLdphTWriJl5v6K3TWKYazxu5FqzOfctc6dwemZdbymrah2r64c5qhNI1VbKzQ0r5/lhwb/W/1oC59oflDfqd/f5BNsNWn9l6t161uCdoo6wM4PVfhf21/9ZiFDnZ9Zf6k1/+jAGCQTtTvvhOdaddJ1tPaLt4Im8Yxml+CZEfzCQGAQXTTetT6Lg36Z44UTF3fOMiGiM63fKFlUNtjOzeZf9CziS7SxCCMJtQEROTN6hK6R48veN0au6DbcVidam0t1WAN0j/NfASt46ge2VzXNvteAEAr22E+gB1/GO30/UFyF6SXgugb1GWb5iM1AO3BYJB+CbIDMqa5mnCENYmSZwpAYfW36BFLrwZZ4gwtN8DDXief6QMyDQKG2T39LNELzfirWRdxbY+tH6/nYW1qEL8FrS3v+6V8lpc+qQFArQMEAKTKfz4AWCcAkEAhqoHnNsLgexj/opJYDmLpKG5PDyLa6eATn/krRFocjozLl4rIJXNYMX81Htz6EK8DZcOl4ilMjk/g7KmznEqbQBJ9vfMxsGiAm4BE6wk3UKfmIJqIYqo0inhLDGcvnMTeN15HsVTBprvvwdL+ZeyLHjt1GEePH0YyncD6jeu5tt4LL34XpfIUhoeGsHnj/dix7SHEEcP1W9fx9ae/wc1Q5s3vwfWRq5h0hpHKpLGmfwOuHxrE+x79WQYDy04eqWyG42coRZnrHVLwD5WEiddRT1Yx4YzhK9/9PM4Pn0IhPoVKLM/BP4X8FPo652PLli2c3nv2wnmcOnOadd0iwjbaWxhQoyg1et7iJQNcB5Dq6hGG4INysQRy6VYsX7aC04WpwUdnZyeWLFmCY8dOMIZBwVW1etVtgkENH2MRxOIREmDEnChQoG7GMb6OPJmJ6SnkWlsYBEwkkz44mIi7Jc4I7yHwrlwoolQto3teBzdzOXr4CPKFEuMdhKfQkTbNx408dBu5bLvvfpw/cw43b97k9G1qEkMrHHNiqOVrWNI7gPVL1mL98o1I1VJIRLLIIIM6lRmp0QrFXDrLnomi3xOEQtJBlMv10qvBiboBAdFaBPlIBddq0/jI7/8qTpVvoxKrYmXPPAwM9OHkhWNYumwRelpyePWV3Rgu0ohTWNTdjeq1SfzNr/0lNq9ZgQvjb+Bbz38FiUwW6+5/ED//e3+IRGs7nMoUBhYuQF/vQuzcvQ/JbBtKlTriqGPzkmX4/Q99GMtbexAvxhCPpVBMEgiYwHcPfA9/9Pd/gdsJB/V4Cl2xFga8b966jVisgI13daGzPYsr18aRbu3B5VvjmBqcwPJEJ/7nr/wuFjsdaI9kERm/5XUBVu3I2Vn2tABFxInDQUpAIg3sCY5VEFoxsVJTNRLE6aToD91kIMiAa8MfpAiTMTcajjYySarDV3Fw6txF/NZv/jcsX7nWBQCp+cfYJK7fuIrJyXH09y9CR3sr1ww4eOgYyuUqxicmOE+dii069TKijoP9+3ahq6MViTilBVOIbtXdkLLT5J5kZLOt/GwqvknI/8ULl/HPn/40Xvjei5gqFLl4MofVcq29OFasWIEVK5dx5AQV3KT/CX0nYZueKrCQ0vM7OrrQ3d3JUybQ8uKl88hSZGG+gHQmiY3r1+FP/+zjyKZSrCj1pkPTKZ5MNESB6et4Pb0IDWt4xfhoI0K/u6DpTIde7o7c5Ec2XnbtxNBJkwrtBPtRPzq6I+Q11qiG0UEMOq9cQzfTGQdQ7tUOWrMNSFDhfIoIkghGG63FzzVA4J1uJux1czlA4lhZANCnu5f2Z7so8/mTSreUGoA+bZyZrovsOJgNhH5+M+cpyGmyvGl5zz47yJm1zmKQzmiYnw4B8C7WDq+NKrjT9bIiEa7bGmu4aYdc5i//BgGAsoEOorXId9g68JhMaqkdN/Gw3uTL7zIW0i/iQDbInie7dDAjjiDrAh0J6IEXtsOkXnf/3aprstZVYo/0Z1qXkG3QNNVj4eu8CEABKiU9QjbQUhNQeM+qITrZJKdG9GKQKtT0t3o2SK753V70tz0AEN0rNJcIMknR0O/XdAzbKEkJDYo253HKyae3qZk1PjtBpzH91c5V9L/oXLpd63fhBx0lF8Sv8pmmH/1OtLc6X+sWAYi0H0HfC4DtF2H3Ftbnlap7Si7vdctz+HlODU1ogtZcrpX5B43R5blG+bcR+mFRTT6NVBML6yvJ+mt58PnYm4sA3Hei1/Q18rve4Oo5az0sc5dxaFDSvlfGLABgUDSmyLB7EOv6lmLfxX7JQZy1M7YbZphubObTBMlsGA9Y/8pGg4ZFANq11OvGfK9Szq2NC4tIsjLU1HETW+ixfBBIbHlar7n8rgHaWYcaNA+viUfY2CQS0NLDH7t3AB3Gv1pf2Dm4vObapztd09nXNkYABvkk9jNZS1f+Pb17J4sRcI3mH8sHzfSStRNaRoOeY+XI6rdZdDF66U70S9B4rf6z45gLACTQQvSF3NvwDJXCLjZV7ynClkWewWmNpm4vr3dAyRJ5Lv9rUqGFR+y/OoJbj9vna+V/B/kZ/vNCShGJfdJ+hZbrIP3YsJYKAPR1N79rNl9L6Sx9P4NIBAxFZ4B0+ixSJ7msI5KuYyoygYPn9+HVQ5RWW2BAqquzBwvnL8LU+DQmJqZYH2bTbt198vkIYOJ6c/UoN5CYN68P3Z09HEXW3tbJQTjZdBrZRArT0wW8+PJOfu7CgR6MjQ9h0fx+9M2bj1d3v4ZlK5bg9LljuHztCvoW9WPr1q24dOk81x2kNNlHH3wU2zY+iPHRCVy5eQE7977EDUB6l8zD2ZvnkEpnsbp/NcbPTeA/PfJ+9MTnAVTLn3gvSvX44kg4CQbSalRTNuWgmMrjwsg5fPk7n8Nw7RZ3A3ZiDgrTk9i88W6sXbUGt4ZuY/+RAxjPTzANCRTTtfzLpSri1DeAUmlLFaZRMu5G7FENQFI/qWyaMyIvnj+PWqWGNavXMR5y8dxFBvWoyRWDYnEONCOoFuVakcdNwOXKRStx9vRZvnbbAw9g99497ONTRiT7T/L+sttcI51McbryqeMnQMHrazesxO3h27h44QJSyTR3G6aAKKfi8N9tLe2YGJ3gqM37tt6P/Xv3MdBLUX/pVA7ZTAdWL1+HNUtWI+Uk0BLNIemk0J5sh1OOoDRd4W7PsUgcxXLJnXvcjUaU4DXXFySf27UDvAegiExyh6lzdLSML7zyHP7um5/DNWcMtWgZ6XIF0VoJ6zYuQ3d3B/PrrtfeQCWe4+677U4c63qW4K9++Y/Rnovi+8f/HbuPvoLly1bj+kQen/5fz8FJJ+GUi1i/ehXaWjpx+MhxTFXoMDqJlmgM969dh9/60M/gyIu70ZNsx2OPPY7JCPDSG7tx+vpJfPG7T+MqRVLGE+jv7eXO1ufOnkcqWcXygRYMLJ6Hw4fOwIlm0L54AJOjeUyeG8TvfuijeHLpNrRVk4iMXD/ENQCJGcU5IWbylZpJCRQHKiiEWxQtGwOpr+Ol6QgAqN/BikBtQvXGIMghCDQitaqbU84nCxHUnAg+8vO/iMuXbuDe+7djdGwKw8OjDNLdGryBsbEhzF/Qix0Pbce2bdvwpS89hXo9hul8HhOTYxgbGUaxlEetVMbre19BX28HaA9LYDEBgARsslJmxyGKaiWClrYOnDlzFp/45N/g2Wefw41bw0gmEygWKQXFhcjofrpv7do1uHvTJu6aNDo6imKxzCDgxPgkh+xS6Ccpyt7eXu6gUykWcPnKJVY06XQcxUIFmUwM3/n2M1iypB8UC+x3EvaMjqYTbdC14bM0tBt8bcjlO7uh0lEKdwIANnOwJIJINgfaYRbjxHzVHGecBUJox0/zknw+U7Nj5gRW00bmrB0Qa5yldqGug0LRTDoaaJYDY+ahn9mM5+3YRNa0A6SvEWBOgI0gJ0gDmP44rMdjIv4kAlBkVQAT/Xz7u14LrSOaORdyjwVR7f3idOh3aOfUOn3WSQqieZAjpXn4Tp1ZeXfQ9TPvaNxAWCdU5k/X27pyrKe9FG07ZnmndBG3tPbHZCLrrKzqFHR+n5SGkPF4AJ92GvkZHh8RACh04LkoAJDuEQBP6pFo51uvjWzshT56/HqN7eZlrlN3v16N1HIzB2ECiPmghQCbXtQYAaj0DltzUMYh/Kl1mebPILnWAGCQLMkauLrFqz9r+MDKXNBGicZEzhaPTYA/8QNUR/IGmhr9wE1YTRF+q0JoLAK4ue+kerpu+p/VS5pu8l2YvPGzFABoeVDT3D7XPwQSgNpGRnqgrgWG/fX0AFMpcaDnrMer7Zken5Z/LZuWX+W03tJU/ha72Mx2iG3VcuLrV9X0RvNlkM22NBS7rDe2Yeunny1AUJD+l/vFT5Qi5P58dQ1bTskmX8yNwOG18S7UPoq2GbYmmeg3PV+hUxAfh9ElTL/S8zXwZHWVX0ta1U6z7511jxelL3rH6jxZb2v7w3io2ecSOSQybvlc5EHTWNNCQHSxX5q2rMs9fWt5SNuMIMDY5/eQJiyaX4T3tGyJX6Yj8Cz/N/CNmrjWrTqCN4iOQc+k62aA4Bn/s5k8WB3oz1+XJQjoSh/Gw3N9bu2SvC9Iz4hMNIwxIDK5GX3C+MfaMbsmcwGAukanlgufD1UGi7ZjQYB3kJylvPJMs2yUBwrq/a7QSQOAQfOz79G8LOMWWyIHOM14h/ktoNSRyK48y9oeLdthOiKqunA3pHOr0gSz73Uzi9wf1wdwPAAw6lCEVpzrAzqROkooYDo6idfP7sFrh19FJBlBtVJDNpFDpBbFwMBStLS0cOQa2WIKoKEUUgJmS6UipqfzmMpPY2RomLP8qhU3WIbWJZ1Koau9A0sHlmFx/3IMjw3h6Il9KJamsG3bdgYKb9wY5Gi6js4clixbild278LY9Djue/A+DA0N4srFK4iUo3jn4+/BwnkLuKnG4eP78eqBl1FOljHu5LknQEusDXf13YUnNjyBXJ2CilKc7hpJUkfdOOKVBJKxBBynhnq2hpH6IHadfgUXxs8g2gacvnASE1Pj2LDuLmzasBGnj53C5euXUaiXUK1TNmGMsxApzTmbbUGpUGawj7osV/IVrntIYGgyEke96jY/Izwjnq5jcnoSne2dqJaqfF0hX0aZmmxQ81LybetVOBGKNHNQi1RRrZcRT8aQzqSwZfMW7N39GuYvWohsLofTp0+jWCmzn0+RfoVi0c2E82zWls13Mzh49NBhdHZ14K671uPUyeOYGJ/iOSSicZSKNTjVOjLxDO6/dzvOnzzPUXxtmVYM3RrGqhWrsXL5KnR19qK1pQfJSAopJFCZLHEqcK1QRTae44jGlpY2FxSuVd1msZE6d5wWu0QHiGRfEnTgTpGN1FSKNxtuk7hKPIZLk8P42Y/9Oi6VbmO6PolEexrJUgnd7Wls2bQaw2OjKBQjOHbyAqLZDpQnK+iuJ/GBJ9+DDz/xY4jUp/DVPZ/F+aFzWLliHXYeOIITg2MoxaIYGx3GiiUDDES//sZh1BOtiEWTSJUcrJ6/AI9t2og3bdmK9QuX4cr1G3j14AG0LejEg2/ahr/8zD/hiy/tQSmWQE8brW8dw0ODSMRqaM3WsPWezbh9/RZOnruMSroVlVIErfEOrEz14a9+7rexunMBIrevHGgAAMVpIPkUh4oUg4AapEiCQAdfMamNBAk2MZB2QLWS4M2XB+5YRagVmigo/a+vVGpVUKOBCm1kEcWRo6fw7p/4SSxdshpbtt6PickCRoapBuAgRkaGMDoyiMX9C/Df/+B3MTGVxz/+078imcjyXClslaLtJqfGUJgcw85XX8K8nhkAkDZb0qacmq+VKg5Ghqfw6U9/Fl/+0ldxc/A2EvEkirR5qLjXUoowgZ+ppBsqvnr1SmzauJE7B5OyInAyP13E1JSrqKYmJvlUtKd7HhYumo9SIY8LF88xE1erJdpt4a//+hP44be/Dck4KcNpcJVHWS/PGRb62a6W1iGh62acocZ0Jt+pNimGmh/mqgHYzLkUR0gMjT7tbVZbUj9Td/kL4o+gEH/thNoTeW1s2TCZ+jfaAaEx0qmLjqITenJzA5Ma5lq6mW5c/mbSrJm9L8j5k/XlWgoqOkrGb1OBg5wXn8bq/ZLS5tPBSwEWOki0lgUAtbyGbYbm4gX7vRhqTY+5nmEdN+246o2n/nyW8xbwEquf7uQezd/2kTM0Cm7iYOdhoyfk2VREv5mulC7MDXyrDgpsbZggXtOf6Y2gAHoN7/cm6tPLswf++FXRa9f9awwhFV6WWpN23LomLb/DizQIcrSbyZG/qVY1NFk8zYk66WLNN1wvzgPHKPqPmzl5IKCO3tKOuszBbqqYVBJ5pxiE7/U+9+VOopw8neLTyStLIXQUne0/ztbsVCn/7rVe7TsBZqUhE6U/qAZBs/hXfaA3EEEbJ5Fjcij1gZNEN2js7U7limnq6VNZZ+sn+LowoIaZrI/YHN/Wefwg4Ird+EotHOEBnSIeNPZZ62FsQhCJ6TkWEAnTP0EbO71WehPn87wCsfXBr9BPb/Ln2lhqQE3eq8cftp4yFiu3vt3xbJLwf5Dedw/g4g0AoH+domHDHMyBFkdhmAge6xNo2s/Sj57+DbJ5wvf2+Q1zCajBp/0TvWZap4ge1hGSMja6TtsLy8Nz2dCg7ynSU3wpeZ71jYJ4Rfs4eky+zKoDocaDDXcUdI+k6+v5+bzmAYB3MqcgPcX80yQCUHSgtbFyj00BtuPQ8qe/m+F/9/2szwJqyFndJtf5vBACADZ7lh2HtUuaX4P0h5bzIP/bPl/PTZdP4utMpKDl1WayR7dzrTnyUUNS2TUAKPzk626vE7wer/CgLgMRxFu+/YjH/cMz/sz4E/7aSg1u5XuJ/xJmt4L4ResAXpsA/yGQ/nNEAMo9FgQMmzvTknRfjcAn9wCm5tX44zWmvT81UiD+5HdTOqf7uzRboE9rVMJAdRImADDmEAAY488j2TomIxPYe+Y17D7wKmqo4q51m7GsbzkWdC1ENt7GnX5p3JRhR/4ulcgivUgltOht1ESC9jUUqEF7fAqmmZycxlRpCkfOvIHJ/BgqtTIS2RRWrVnJqcGXrlxELtOC+7dsQ1drF/bs2o/BoUE8+OZteOPUPuw7tRcLFi5GW7wLp4+cwaqBpXjvj74XmHbQ3t6GZ/4/2t4D3LaqvBoeu6y16ym3cC9w6f3SFBAENLaIBsUeSaL5YvwUbLHHT0VRo4JGxZaEaBQsxEgEBDX23huK9HZByr2XW0/dde219/qeMeZ815lncy7ke/7853n0cM/ZZ++15przLeMd73h/+XX8+Pofo19nW2uCZroGf3nGC3HkmiMRdTnAQ6NnNfykwFm4SRlxMRbDLmsMcU/3Lnzl51di22ALGutr2DWzU8DZutX7YLIxibvvdgy92YXdaDYbGAxSlNgOixjN2gTmOPiktgq1cgPVUg17Ta3H6sm12Gt6DSZrU2LWjTDA9376dcTVEh7/J09AuRChvdhDJa6pHZkdkZy6u9BawI7Z7dgxuwOz7V3opl2gOEShkqGbLqIQZXjs4x+Hn//yF052I47Q6Xa1J/JBIbGTMzvhkY/EnbfdLpyDwG0jrmNxvqU8mgNaOAQlLlYQFeuolqqYbqxBtVzDcUc+Anuv2QcT1UnUyehDSddaLtbUCjxg63BUEXOQuYO0cYtkymfgNGGxEpOulwVx/pFhYTZiWzAQKZcvYKSWYM6JLmFQBNqFDJf/6Ov44BWXol1JkVVSoJAgS7s49siDsW4ixs233IHDjzkNP/319ZqSXI0msE+hiX96+3uxsbEG86378cWffhaz2SyqlSn84fY/Yks3QXlilTo7H3nMMdhn3Rr88te/we7eCKNeAVNo4PSNx+LNr3wZ+jt3YNPvf6+9cdITHofFQQe/vvZXuPOBrfjGdTdjLuXjKGA07GOiWUatXhZutPGIQzBZj3HtH27ETK+IYbEJDOuI5nv4xCvfgEfudyAKO++5NgvBgpB9wAdoYI+c/yh7sLinMfx80GEJjVX3eejCgEa0S28EZby9hZEjyY2F+2HofMKA2PVpKxX0Bz8WjTeu1PG/X/IK/OBHv8QxxxyH4x5xEmZm5rDY6mDb9q1i/7UW53DkUYfi29/8L1z2hf/Av33yc6g3plQx4Oe124t6zcLcLvzkxz/A9EQNxWImBh/R4wI1/QC193baA7ziFa/FcFjA4kILu+fmsXULhTZp1Fz/fakca9MZ7XTjUUfhuOOO0WHotNgC3NUEHVYn+L212NE9kQFIYcik38X2HVuwdesWlIvAWWc9DZ/8xMXI0gHSYV8DSggAjgd/OVtozDEuOXtrPXItfuYc7ZmHgcZ40GsBvpxl6sRM9bz88wuf40pB27hTsee8rMXRX/fDJSAhM3Clz1J7eDBhNExuLEC3gHmlQHk8AVkWCNJolN00Zr5XyNAyAJCvDx28MYbCwCZMhsLgSm5zrEU1vEa9t45BhkLqriHlHvWtjXqWQeta/hz95G79vRcSZyKbJ2NBJTlvCQ4CmzCQHg8Q7dyG59eucaXAhMba9lpoh8aDUvtbAyBXeq/x61KAETC6LAEJk34LZPLPY4KoQMYH5D5BDDVUjLWge1+BmRpee15QCVpCQntYYMXPg2I5a5rX7BNVPn8VXZgIeb0ne3/+TLocBQZLSzZT6+CBn7ha0QroWZPd5So7KGr8pvty07AzBUjhOmuvUeMtAIfcmXdaqLwe9/mucuYf5IP00Jbtb9/amgfQHsDWfvHsM9v3YRBumkG2H+1c8Hu4nnb9CjSD4kaY1IRn2IpZ+XkMAEr+zDSWQqAlbM/Nz6tp9Pm10RkM7s3so623rVk+JCdoQdVa+qA6TPBXsoU2BVX72HvTZfba7wPzu5ag2HsxAdZ9+qln2kfyd5HTeeH/MUDPRartMT/IsTgmICUv1Fe8pIvEfzMgCwFArU/ZsaPGW6jMHpjt1L8DVmloY6yAmO8/K7AELVZMAo2trb+l/o/tD9rwqKzrE7uZzzGYLGrXkj9/PhsmXX4fr9RCb3Y3vE6eIYt3g+RZrQAAIABJREFUclaV7yYwbWH7rNC/jms36Xf++sJnHp7b8LzaHhRIndu0wNardcjp7LCY5zRFnQ0Mbbvt3wdNtScAHhSQ7O94briWaTKQnQh9kXTf/Pobu8vOd3gO9UwDmYDQXnG3a68G+nm63gBIkW2ASyRzjUdfNNC+Q4bUr2WRPtQ6vH0LPt/b/Kf8DvtMhvTnQzEr9BVMDc+NZwDS2x5YKYay689/5xnRXIs8Hi47257HKL4gx/W12Dw/L4Fe77KihT13Yxmu5LN80m5yNXa69dyMcUjheM8Yls/gufY2hzJL2gd8riEIErB8Vyq2mv/Q8/E2VO3bfjq22BmRb22z+/P2UfGbf2jjrd2hP9T6BPaVa6fWYz3zpfbx8PmZfbQihROtX14g17OVvXc+0vZ++D4lT/Dn34Y+aIlZ7oekeRBrT0ytsLASxqtca10r15k2dw9gmP1cz1K34eQHbO/kds6TMpgUcr9rGKTZLmO9+xsM7UMYP+ndx6VuvD+wOEOv9/FTaIt1zgJQ3OK93D+FrbWMF1ZgtoW+VkwfvydzmQxvw7UfafOD+Cvf64zpfauu3c8yuRv7G95rVNZU1DDesGdk/vtBhXXTjg0KdMvyhGAThfY1LMqZL7CXrhQf5H4hiA3GY6Hxv3s4EDCPHfiMU6fBL0BF7Ck/7MPvszwnpM0MAUC2+RKgWQEAXMYAHPUwqqQYVPvYPrdN+nDU9puKVqGcVZB1M8TlmthsLs9mPONikPyc0EZT6sXnOGaH2kkbqGfopIvYPbcdD+zchutvvAmL3RYm1kxgol7DwlwLRx26EY849gTce/+9+N1tv8K+h63Dz/7wM5RrEdCPgYSNeAme8pin4LTDThPDrlvs43d3/Rbf+e23REw6at9jcdZjn4N6t47asIZhl1p3VfQ5iIRfvaIm+7IVelRPccfcLbjsW59Bv9nBYraos01AsjXTQa1cRz2qo9Pqiu1Y4B5KimjWpoFhCWun1uKwg4/AdHMV1jbWYXVjNQppSW20bIXV+UAB7d4irrj633HCScdj45HHolyIBSIWsjJai221D2eM78sFMTSTUR/dtINOwrbrOcy2d2O2swv3b78HcbWKuYVZDEYDZD5/JNOul3GoRxVJj+3IkdaGZmeq6YZ48F54TfV6A9MT09hr9d6YmpgS0DdRn0QjnkJcqqARN5G0B6iUa8iSkXJtMhwHYjPG0kXkQNQS/Tn9Ege80caXIF/C9u48fhgRL3G2vDAq6/VF4lu00TGL7yWxMvtl4O7ODP7mTa/C7qiPfiVFb7CAeqOEer2MR5/0SNx7+x3YumUXDt74KNx6+z3CdSYKNTzh8EfhvJe8Cqsxwo7dm3DZjz6LUaOAdFjB7269E8nEFCpTk/jj7bfj6I2HI66UsHnbdmy6dyuq1VXIdvdx5mP+BCcdcgDipIPjjjhY05Z/dcMf0BuMNABmfjDEVT/5ObbOL6JUqaOfdrFmryoOPuQADHtDbN+6FcdtPAA3334HNs8kSAtNFLI6msMijm1M4BPv/wAKu+/5ndYiNOahMOtKyVLoUE3E14xoDiKMMT1yRqEZPhtGYB/mE+88aSLlVMGaSzZzIyem31A/1p8WS/4lBWzZugNPevKZGA2LOOzwo/CIE07G/Pwidu7c7pl9s5ib2YnXv+HVOPfcc3DV1dfgog9djLjSwOo1axDFJWTDVDqAC3M78ZVrrsLqqZoGgBDA40Zjm3GqBCfGOee8Cr+59nqsXbO3tAV27t6FXbtmMDc3p2tS+4rXKLRA5uijjxYASDS/3WpplPXsrKMnc/OwMsHvfD9qFbYWWa2Yw7atmzHRrOI73/o69tprjaooFnDRupGK7RyFozertYXPgEZFAJUDTPU8mdAp2CdoVQG1Asii5BQg0xAwA6rXrlAhXXoiS4CuglJWihVc+QM2PqBgjLFEBx0CM+bsLOi1wML24ThbZFlgHwT/4b61QDkMomwPK8nkyHUvOM2WRXOQ1r6zbAOOVexNfygMpMJrtkA6dO7LHHBAobdrDq99PHEIr4UgM50ujWo0SBUod+E0z8ojt/8yn6zSAdJBVio1dJM+omYTg14f1VEBDFIVdPG9SkWMSksAhDTOmMSV/PQmH5D3vOOX8wna+C2Yy4NlYUj8gKV9qTUn8Me/HULgOzUwKZarZFhnpu+qm16jjVO7REkfOONvSQZneYXrxiDDBUbuO52Q1jsAl/hvBmy21zW1zDpxfeDCaiaTGrNvlrBa0DW0Fg9LUH2AZfdvz2k8ic6DSB+8lpRYQsAt97w+lyGD3+hlX+Hm9XlsZhlTQBo3lqh6MFigoWellSoxhiVWZ12CwM+LsgJYyKKtTfjZRfc/AwJVEUszvVYJeLEggWYDCJ3D9JPlPMTqbLEDpG0pTV1TazdegfYHg0GB2Ss+dz4nrjnXgV+yQ6o0u4RXybHXLSWwI/BTAJFv7fCfI/toCf2yz/YtJwFg6gIB9yI93wDw1N4auedhe8BeJ21h2ln/+XrNiODA0rMykX49W4KsRWeXs6JrXdR0NMIUQcuMkqQgIefnmbi2JURK6OgH/RTg3J6FQKL/Ozft3DOPg/vk3zDQcTZGtWdQkoftHpS4oC9RGwkT3DFNHwugBKzxmVALkAO9PKCf7yW/fuWsoIBSCbVnXmifj7eF+4MT2k3dvy8QGpg9DlTYI9Y2HGa6Hnf+Rxhwop5fAz5LnqmyZn8UMCg6cFD/9uvF97b9x8/m86kUHGimFpFiAX0d0CJqKKndhiCiXsvzWCyijUR2NILTKC7VagLDGkUXsMsXSXzaDRPhayx24vmSrMkgzfed2RP+3YDPyhdSua68T53P0Uhnm+LbveEgBzl4z3Eh0rXTznA4GRMp+mrZQJ1Ytl657yGgob3uPzwvIAROSLbAd4W4fU1bAdA+0n6UqNcz5PU6MJ2fr33v7SXtM59DDFfg4GlQIslqPJ8DYyiKxbNVx1iB/Az6vpI/l47noasKgWIl5CpwLNlTsxOMfyjo0vcdmDETCboeD0DwGmg3BwYw+Wcbp0U9YwOOXAK7nDmsNbMNbIUcA9iDgrjsPou3POvFAqIRZJfpuw2w6TFJLvsCULGE2GvW0e5zPRmzWRxoU9UtFpGfJVDqfZ+BB85HkfngtaMLFOEvygfwfmT//TUwae4kfVeA4k7pdBGXyxhkqfvZiDrwCYrNmhKtcpqhWnaTGZkIci8sKwj7eJL+LOX5Y6yBImK/9gZ4Jxl3eYaEOl5kkvDe/cRyvievle/P57Wsk8hsty9smbREWPjg2vVIIqAeFH3KUriaPzfzHdyTsj+KmwMQUL62gLq3nwkTTfnikWwO14L7vkpbxHXw+9m0pRg/Md7ha/I43scEAi4MWJVmVVktbMwZGKfz94ybK2QvJi527/N+OJSC+5H2KR2KDWUSSwSsaW+53+VjdZbcfucX7R3Xkc9dsYaG42Xo8q9U2B/52MEBjvQTXH/5X9MT9cVFxVLGTDfAwcdT3I/mX51dLaDXastmqqjCeKdUVBcVv2g/lZfEJX1XDGj+jPGC9z+RLzK4Pe9iN+U3vJbhCGV2ZDEmoo0oFZFGjuEe0X5x77MYUOKsAEeIGPUHiIslpN2+m9I6GMrG87NTEjviyPtUr2/vGfN5njI2lHFZ3L6CVFP4e4svtO8egoU//p5hrjAO6q1UqNZzD/KP8WvQ7wmMhPY+LGTTvttQUF6nB/uVb3nb8iACg2yP851Ou35pCqvz814yRpvEgPVU/o370b7YIqyogNNcrRiT/3ZJVkf7ISSmBFI6zj8wg2AcNcKoxAGcCR6Y3Y5b7rgJd/7xDqSjPlavX4NOr4MnPuUJ6Axa+P7Pv4t1G9bhgZkHMN+Z175MuwMcuOpAvOzZr0TUr2gmwHxnFlf/6Mu474H78cwnPwtH7nc0Kq0a0CXL0a1tqVpGu9vBJAExSo8VEhQmMnz1F1/Fdff8Gv1GF/2or5isMCyhPIgRpRXEw6oGnEw3G1g/uR4Hrj0c+64+AJONKeEUWuNRAbVRhPIoQsQ2Y2oBlvpoj3qImhVsuvsOfPtb38D/esELUa9MOiCVQ1lY7GU8JH3nARthXV7GHGWs597FLCSeDJGkPfRGbQw4JyAZoIMudqY78c3vfQNPe+Iz0YymBDIS9KtEdVSjinxNvof8s+cecB+jBMy3BjP+YqG2vDyXMPIDCyHGSlUhyuMWHtuyAoJia8bM3Df8iFGGzmIL9VpFTFG2LxeikvLgQTPGuz//L/jar3+ArA5Mr2uiVi+iFKXYe581mJ1ZwK03bkaaVbDfgQdi0513o1ooYTIp4RNv/RCO2+9AjJI53LTpd/j2dd/CsFrGvvttxJXf/C52x0XMtWdR6sziTx//WFx3xy1Yd8DBuOGWu5B0BqgWYpx+5Eac+/QzUR2SqXo95hfnsHavfbF7WwvpfAnHn3QaZkYDXPTpT2BXkqA4UcbE2goO2G9vpIsD3H3H7TjllKMx1+ngxtvvR9ItoB5xLEoV6I3wpjf+HxRm7v19ZoYjD1q88wyT13GtBTuLORsm0BC0QNkCkTCItDNqTiCvpI4bGbH8mGSOiez6n7tEvIheMkAUV9U3/eY3vw2Xf+katuFj49HH4NRTT8cD23ei221rAMi2bVswHHSx6a47UKmU8YlPfAof9ADgxOQkGs0aKhEny6TotGbxhc9fgtWrJlAsjARIsJ+ck4ZZ9NvywC782VnPEguw0ZzG3nvvjWqVNNeBRmiTzUeHLQ0uBjD++xGHH45jjz9GQEartYCF+VkZENKSd+zcidbiIuJKBfvs7UDFJOli5/YHMLN7Jz72kQ/gqU95MiJO90kJ+JBB4RbOAEBWRHUomVgxiCXwQzp0veHGfDPwqEboddoCXoByjrFaYGFVz5S06MiJ/O/pi4bBjOwykMs/YF5n6NDCJNr2R1ittp+NA4D2+eNXooA/aOExADEEhQz4C7/bfzPAsC/9jTE79tAWYteV/00oQB5MA7NretgpkSsAgOH1PDQACCSjDLW4hir3ZZoiiTJpS0RDDp2J0WFwXi4hLpZl0Okc2r0u+gAqcYwKAUACt2JUMCktOb0HAhWFkaNX97oKgiqVSE6FTpKBnBJb3n/QVjW+T8ymKKhlwkDgw4AWJroMoIcukXHgQKZAmkZadP4er5Q/LqrC4xJV5zwdo2VpR4wHX/w7Vn4U0AUsCK6pgU76TkDAA236G59gKGH2B8x+z892AIEDGJyNWgK4zE6OP3dF22GLqa/WWwu3ABPn75bYN0xufNWUCbDllOEaiw3N66HWlF7r2INFSg+Qsc2pUQVgoGCZicVyAJAV26SYie4uwJNrw4FFPiEjmKL7LTqASPfsAUB9DhMK8xeeBWEwgs5yMB0uvO6laroLxGWzrJ3FEi3PmnAL54TveU9aWw9wEqhye2zMT3gA0JLD/LO9uK89C9kuf8+5HzRGnO0ZriNxnbE2La5rSjBLyZNTYywZ2G3go39qBuoRAHQMP1+g8TYjtEO2B5XI2JTQAFRcFsyrUOb2gPainyifnzt/HflQrgAAtCBL78f3MTYowSQDaAuuBc+mcUqgWaBPST4mZxxLuDkVE1nn2wOetr5cvxAANHA9Zy2usLn3BBqHTFWdHw+WOjvh/+fvc+BBJwI5PMs8H7yW2N/ggAgGzwT3u7F1+FxLSwNr3Fy3peSUz50JvxIQAjY+CaIdI6BAqj7tMMWDM2oUMtFgEj8YIEodC1fAggDvTBMNCcgRNFDSWiii3+6gVqnmTMXc//m9aYkbr5lA+IgJEpmNfv15pgliCVzjRLuRmxbLAjw/lwkURdPToQNY7Ivr6VjTS88xt6v+RXZO+Fcq4Al+c+CIwAWCHVydUSZAknuC98brNFH+3D4ysfFFCdo47qusVND6m83m5xCcc7aw6O2Zs8OE3/VeD2KoOtahWyd3CMKiAM8MAUDaPX7R3nErqBgmW8xrcMCIPocACB8t7YCxpHReqILsbEAYP7uigAfyxgYY5ew0XRR93RJIVvMAID+HoFFSLmiv8V54frhPaQO5r/mcbB9w7dzBc/dqTCoWrC2mMTDBga/cz/Rdzo/Sjpk94/PgevBVel4epBa43B84OZoKfeMQZYLUlQgJBc3BQuQIVTgGRY/xJovq1q4voMm1AnLgp2wEWSEsyPm1t/1HYF6gDAFg2l+2cvGKaG95NqOS4hrueYJYy2yF73DQ8vqBDFawMhCcgJnsmAeYxwGT3Jb4boqcJcZn7m0Dz1Sh78D6NHZxNosy0tfiOUiHaGj5iugOByDox4KKYs9SQetTibxGt3z9EmvarsfAPxYDCEDlzHeyhwtF1EqRnseoXNTzaPj376apNLkYf3PfcrACbW7C1/k9L2DdbL7fPtHQgaoCKIpAr+CHHo6GekYEzOQ7VSx25y78sj3v+qSclpb5AmenPSBNu5BlGBDUKxYU26mQMRhgoEGLjjFOm8kvspQT6nj5+MtY8tbhwb2pfe2LiATyJG/AvcOisS9EKG/k2VarXwENxrujERItRlGJP20aQWzGnizaVMoR0oHTDROZwk//dcVhB1iFOYzlIO44eobmslVaGjoT7ruVYv2V9uXYW/ljv1TAzPd98MI9AYAPNUVYz3mFIXn2trxei+fH79nuxZ7fStcc/mx8nfL86b8JgO7p/VcCZEMmsibDKt7kvnBGKC2kWOjPY6E7j9vuuhm//v2vkMXc/BmOPn4jjjn+GFx/8/XYvH0z5pNZbJ/ZgTWTq9GfG+DMRz0dj954GtAvojFRx+9u/y1+8NMf4iV//RLURk3U0ybitCp7xbVttdqYmJrAYm8BUb2EhWQWnWIbX/vhNdg8fx+Sch8JW04LUBFvVW0t9l2zP/bf6yDsNbkX1jSnURlVUBtNojyqoqjWaRo+5uUZigMgLkYoU9OOfqRRwOJoEZ1yFz/40feBXoYzn3wmyoWaWm+HaQnlYlmttPSXoyHZcoy75W0ccCaAzQ0wcsNE6P9GSPlhRU8yokRasY8/tjfhmm9+BX951l9hzcTeqBXryFISOEqyX4wZzWdpz4y10FuuZs/MCjLamwqj3RQCi2C4rg9iH3v/a0VpnUu/YYZJX4Ul2iGdG8a0xFfqEX599814xyUfwdRB6zAqJ3hgx71I0xb2WjOJtXtN4+4/bsGWrQmGWVU+oVIsYmJYxEkbjsJFf3c+pqmvXO3hsqs/g1t33wHUa3jCE5+L8y74AHYiwRB9rCn1cfpjTsHP/3A9Vu93EHbPdLDrgV3SJDzzUSdjY72GZmHg9CTbi4hQx6OOOR0nHXE6SuUmtrXmcN6H34cbt29Gq9xDqTHCvvusw9zW3Uj7HRxyyDpMr16F396wCchKWN9cjVIhxpbtCzjyqGNQ2H2fAwBD42N09XFDYomSfm723eKOQOtJh84zpSzo2DOEtNyB5BNtrW1zDAAkG8EMK0MJCmySdHDLLbfimc/4CzD+pc065tijccQRR2E0zLBlyxa0Oy1s374FLzv3pXjFK88Vsv3Zz30BF1z4EVSqk6jWapicaqJZ52QZAh19fPLij6HZqKASczqPmybDgKpQjPD9H/4Mr3rtG5D0M40ObzQa2LBhH0xOTmPHjm3YvXu3QL2R2nNd8EoHfvRRG3HcI45Tr/js7IyYTx3+r91VIrA4Ny+G1vq1e+GAA/dHr9cRsPjyl70UJ590AlavmkK/30EccchIR+CnQ7495dkDgMYK4jHma9rdnkQ7eZAHaV8Ol4FDHFMs1Y3e5ncbGkBAhj/j9/HkOjS2OUMqFOcWKOKeq1Hg86RhbCMY2Dju6PYEAIbOx/ZB6GjNGdvrLAG11yjICCboKTgii8f/nHvfdNOMnbjsHOyB2WqvyR2O180MHWN47bYeDzdE5eEcJwFwah+Uk6GjwK9qIOGwGoqvRmUlOGJRDTJk3Kflmu63l7LSUUbGoEeMUFc1YeXesYFcZY4VOgJ/YnmUgEHXsQFZ4VLlaxi0D461p5kxFshWMPaPMxgGJvUTR92v+OohX6uEFq7iGpXKCsIIADKgtvUU3KK/WQJ+xkEPPRPfSuQYNx6Eo/k3e1Um7Z2Tl5aCbzs7YrT5BEMMlCDRUFBLYM3aaPy+VkuOP+/LAhxficyHpvjP55qPF1fCvwtbmBVAe3ubg2w0eJ6twusRgMCEOiEYQW0Lx0wSy89ADd6rwCqooqZWOLE/LNllojtSwG/MKyVjBD3pPA0AFHPRpqIvn6S4BPw5RsnytTD2dkGJLL/EgiMQS6YY/5ssT66ZZ6QKhGRi4D+bCaHa9sgY8tftknADr3ybp1UFrdXLMxSZYMgm+MUPn4FsgQ8Rcp+3gqi5O8Pmv5Y0bty9smK9dNfuty4hFZOJ0IVnZDHokN0K2dJ+vywBpR548ODDkn1zvlusSe8z9W8D8HxoZM9gXKOIDBRdl56R20sCBPhcfWBV1JS02LGStPFHekZ8Nr0Smatk1GWuHW7gWn2MIWsaa3rGDBZtopbJEPgbsesLn4MBQONJioHu7k/9cwyCQMfWdOuvfaMatmOhMThQrufNhj7DA0CM//kcCMTTbjqmjNubTDAFdHlWGVlZAkwIDjJ5HSR6Ta1Q1j7tZolYeExiGaR2uWblMmK+j9oqydJx0iDcswlbBqwrIoMSe66x+c+QkWgAit2/tanL7gwGbrpdVBJwpKSZhZfUsYM4fbBWjpEsdMWqStneE+iI5fbUB+PG1NNZCZii+f6j3whbgD0LWK/3DBYVYMYGxeTxpgcA+TxU5LDp9F5bi8/OAAlbf7GkWfDwwLt2rpdHsOsqiR1CW+VAVQHDFvb77hLtb28XCEbkZ0TMteUFhXBfyk4ScJUNdfvPmG4hmOdSJNeWaYxUO6N8vdiomUvYDJQRkOEBUfmXeAmwIYhFhp2x7nUdOn8euAzZOc7YyI+bzmPOAPQ2wTEvzDg7hlhYmBfYYq2bwwFK6QgTxRidQR/dKtAdJKhFZQFbc1miGHgKFQEuYpwC6FJw3Z8hKyTJFlhBZVRWAqh/i33pmFhipNO/MP4k+4ogjtcP07mMSooP+PzceQ809IIuDe0n+WQ3cEo2wTPuxUgNAECL3fSsWWgK8hzHbvci8b5DgvdRrzbQ6XXF5OQURsYbPP8ppXloV0YOhCbgyPWPM4rc92QzGL/w5/wy8NmuQQUSz4ZXJ0o6lE/UZNOopNiNhVyx4kslNJpNdNptNEAtsRKSwRDlSqz7cz7VMc553t2+tYIi988IiY+/FBMEAKDiAp5B3/5d9v6a4LTzfq6ga/vfuoysKGCTNg0kZxzHZ6UhDwRdSGLIUqStrvYX4z0V92izWQiOHJlhNHQdIMaU5xoz/tQ6EuSz5+/3xjDyBU/GnukIxcQxPuXb+T9bh7Jj33Mv8ZoJtHLNmPuQdSlb3u+h77XmeQ2MR0dcV9ooT5AzgMKAQPv3ngC0/y6wtxRBPPx/rQQgPkiGZEyK5uEAwAflZWNkkBVlR4JC6UMxCB/qjoyg8f/HOoU52RKA5cgCGSt63DssQBQGaCctAYHX33gd7rpvE2bmZ1Fv1nDwYQeJObhrYRatzjxmW3OolioodSMce/hxOONxTxEgv2t+B66++mq85tzXo5xEqA2aKKVL+WalWJM2XWu0iKyWYlgfYK67G5++7BLUmjH22XuDphfvv/f+0sBr1ibFhJNPG5YQD1l5gAA7Ds7gzxSp0H6UhkiyvuwSDWqlXNG/CSpuTTfjS1d9CWf9yVnYeOAxIgKVsjJGaQHVqIokGTiAjhqPyqFccWMJ8Pdx1yiR4Xaxt+toIBmrlFWQlhJs7t+Dy674Al70vBdh7dQ61EtVjAZOsoq6f7TfxGssPjAyyfhzt/NkbEHn85f+Fxb6w3xjGcAeymH5zUfbQxC7kDg/yPOwWBxgrlnEWz/yHvz8pmsxsWEas90ZJIM2oqyPx5x6MhYW53Hb7ZtQitdgoTvCMIqRdQdYnUT45PkfwOkbjkYp7aFV3InLv/VF3NO5DwdsPBq75gr49Oe/BDSI2wxw6IZJ7H/ABvz4t39ANLEaSVJEt51gMopx2uFH4IRVazGcn8Ha/dfj2BNOwH7rDsJENI3msIl+b4RCs4pLv34NPvClz2AwyQ6PFgrUZ2RhYtDDdHWERz3qRFx/4ybMtbqYbDZQqzWxuDjEzO4FBwCKZeA1YsJDaeir/ey/AwDmh2sFAHDlw7ycgeX0/RzLxLV/mVadhbtL/+YGIIDAMdtXXHGVJv4MhhnarT4OOuQQ7LV2vYQsadA54bff7eKvXvAXCnqqcRmXfeE/8ZbzLkAUN1GOIkyvmtSY6kY9RqNWxqc+8U8CAK0FmOOx+VmjrIiLPvLP+MrXv4WdO+d1nQTPyKjjw6Tz2LlzB+6+myOZXQLOQka9UtUI7MMOP8Sj/y0NC5mZmRHzr93paVoRk6THnv4YnPHUJ2PDvvvi9NNPRZp0JXI6TBO0WouYmmwqoCAjUWsOtse5ariSdAUsRRRJmVU/vGsBFZWfmj++ek8DPc7yU3tBxVUqx3VCxo12yPBaShKWqE7jFa5xMGClCpgcmWlsPAxd3sDrMAnZk9MwMFAJst9fDC7t5wYSmVaVi6GXsni9LmCSyWCEAxWCRIiVV6138LOVrmuc4RqetfHPX8lh0hkwkWMrSFocYXchQblZc6w9cVkzpL0+pkt1x+oaFsRMnVg1jYWsh/kygz+2wrjWOQXLAnk8AMjWCiaJYusVVS1hQEmGylS9iXLq6NoGmhiwp2s39hpZRJ75ZOCEHAYrtByiwmCK7qWXuDNfLmGQsYWNmlyOYULqMoNgVZuk3eRaRW0KWQi22Dop0GRS4wFf7RV/NtQSyda/UvwgHSd7TgJrfHKRJywG9HnR48QzpxwJzSWaIUCRQ5TeHpowspJPgT4eMPTAjhxcUFwRGGMtL0x8/dnQ+vL+fOC9wpgpAAAgAElEQVTLZN9SOYJjYrQwYcxcgK6EyrNa7LMFfGQumFCgT9BDrW4OADTWo4Gd9vvQD6jFOnCsDiRauqc8owwZtTZpi9cTCEUzSSbTRy2avtWXLCqyGwhU87UEn8hyYiLM11tab8GAWiE9I9CSdlcgWfIzLrW31r0lvbpxPSErCoyDZgJMPCBIAMBgZXsmDqj17Sv5ofWtZP7eCLzydWolDW2E3xf2jAwU2lMBhftH7EKvpfeglpvAhrnzsLS/lLh5Lax8dbxentqA+bdsheDPRo7lwCBSAZNPpAQAlthK5fSwGNjxd5ZoGfvDbFmuNepBT6v+hmc2t4EBgGp7O6z0yt8YAGgtV/n9LjHYaKPztjGv/6dzGjAHxQAMzt3AA3ymq5XbAc/SYcWXZ6abDuX3C2QwDx2QwXiDrT1limF3OvpOPy+m0MBLNFRrKERFsak7wwSDyIMBJacFVOoM1F4ou+xb9HJQlwm9gZUe+DImNu2oQvWoiJ2dBQzqkfZXJSvLfvNZ8vzsXZtG0uo4/+WZe87u+efO/e2BGTvPsp+2r40xxJMatEaOA7hkXtLuGBgm2Qe2SPpk3OnqOQaYgDJ2LrANj63JvhjE9zQAVgAtJQ3IFveFT5leJitBIVvNxLTRbJHlvUgugMVb5wMM2C3z/Aa6aUt+JGgjG7PHBgDq8z0AGLK39d7+uZU8oGd+QbbWA9L83Hjo7BDtN99Xdg8FAcUEnAYsuhljK2hl1N4noCOmh3sYoZ2yZ8JCmbtvb3/8a3ONQeJCAmQck1/ApLeXvA+24LIgGnOPsC2ST7Ia4b5kDqMqWVIdtU2mFapHFVHvFzBZiDDqOOaUCow+FuB32mfzq8RYZZdpWzyzi4AmzxX3jdal0xOAQ3vPPSDGJOM3xrAaEEKhf/cV+u3c3sjeeaZ+EMu5yDZDf7SkDTWuN+mKWJYYqg94SWvPd9iwIEJQl+ENu4dYeCVA1y6mem/tVw84CYjrDLG2NoHe/KLTcIzdPqa/trPDTzR/7LSuIsmw6DlWI2ye2QlM1LQ3VLAnk66fYDqqoZFkDuwiwGd6u2L6uYIagTt+j+S33Hk25ieX1xjUxoYWYEh/nqbyt0WCAQSmveajgEVvnxwI6IkIxormvcsBuw6FUubaH8sERosZFrO+6/xo9bR/Ij81WyzKqITFQQ9F2oL+QH6HMTWvh0Vv/p0DcB3z3W1cd49k8dDuqA1aBXDnm7TmHuhWDJoNZScMuGOnTLVZx70zO1CsxtqD3REnn470DAiw1ghiJima1ToSr/mb7zcvc2HvtxIol2/Y/4H/WCl/Ct/W4jHZizHwzvKZh7qMlXKW8H3yWHWF997T++5pTeyzwvzsf3L98hgqsAMu/DLJlaHrnGPHX5YgSfsaCMLJt8yB2IK5ZZvT49+67QF0e20RICrNGOsPWIfjTzgeM9tn8Ysf/wKrp/fCc5/7XGzbsQU/+N4P8cLn/Q3WVNaoPZhDTnQWkxRxsY7F9gLi1WXMDnZjEPdw4x034Nprf4OTHnkSNh5+LOrFBmoFauVFspcEHgW28VSnBMBpQlPXASCNWn+uqdtXGOi8RnA2JK7FAhqv+dmVmJ2dxdln/CWmyqvVfqR2/kEB1bjmyEA8l54BqAhKup3sJHDD46SFW+KEYB+Dyp6wtF1GcUTpoSF24QF89gufwYue/2KsbqxxhSEV+0q+yE8w1F2zYtcVGIChbbeCpOyqzyFdIXD5bgtCxz1ub/klMux7PTSjuuugwwidegn//otv4H2XfBzxZITZzgwKVRL4Iuy7ehUOPXA/3HjjjShFNUyv3w933rMZHbZn94t42lGn4D3n/j3WDWNUKxnubW/Cl37wn7indT82nnIKPveFb2GhnWJ2fgGcUXPkQXuh0qjgtzffjULcRIY6igMy6Qc469TT8dTDj8MJhx+O6b3XY5iVUC3WURoWUWyxtBdhFEfYtLgb5/zj+binvxNJcRHpYBGVyUmknXmsrgCnn3Iydu1cxI233ia7uGbtOjRrq7Hlvi0ozGy9nvVi18YXJHJmMHIDEIgxhwmu/sYq12PT5VZyypbs2O9MSyh/rQcATQDeAJJx517yh7agKXAlBeE7duxCpVZ3DCeBCS4oYKus2hULGTqdtlprWen5zGVfxD+858MYjspy0lPTEwIAa9UyVk3VcdlnP4XpqQYGSVcAHkPxRnNSLcDvueAD+N6Pfqr/3rlrBovzCyiVC6hWK9hnn/V4zrOfiVe96lXAiBV4d1gI3hFcUhUpJbPOod+8V1UiygqvRIFXwMzpRYAEN1ldZbmJ4B2FOZn4MbngEArn9xTWLhM3JwDIQICOt8w2aWrasA2JzI1OV8EDdUioWciJQgJ5qD0kXT7f3uM1csJWyyWj7FktRqP2ItzLHMQYM3D8NI47sNBIGzCnvwmm54bvEQKQIdi2kuMIPyuvMKVuwrX2tDcqfH/uIWt7C/fxOOBpQ25kdH1rqQIiDwDatYa0c11nXrFeYrTaa/e0fitZMo03F2A2wgO9BVz2w28ga0aghgl1qwgMnrrxeDz6sKOBxR4mGpMKUHcnHbzmgvNxfWszupFvbSJg5BMx7k0mF2SqMChnEksAjtpwTARWNyfx1nNegycfdhLqiWsFNLbNEotgKamzaycTxwJ42gKyURk4sxXZ6YeNXOKcuNHtDPoYoKFPyI/r6tg88MA6/84SuOVsKd+SyTDXJ53SIrQ2NQ8KOL0ML+wfgr0BeLknBlsIIGj/jLWja98Io1pyR9onfjHy/WpsPGMy+L0RsgwlXO6DV/s7seY4ut6n7S6xKgrIFcPJC4TrfTxgwURZ+9tX+pmeGQPFVfHcNeftcD6wEyNBjBP3ebkmYTBMRKCPtduNac0t+90YkG4JudbQg6hKEjx7hSBggc+bYCDfn8G8b8sNO1Qc48uJ+6/0JYDBMxAYMDgNP5f0KmAPJtzbEzM7ET43AwAFcHMoWNB2IFjas0yMFRE+b7acGMuRP++XJEa3lLz6RDb0dwYGhtqQdn8uiXHrpsFDfv3kvz2DZAlsduAC752AFhMkJtpWABS4ahqGft9KT2roRPl5TTwvmsoZiH2rxVDZvWs7N8YNW261t4w56jWqxAj26y0g3t9MeH7t/nIGmhVaggfrXu+BDQPmxwPBsSFM9lz1/NXq61owIw/emS3R3vCtoFxf0xrLfQGLar5tX1eROB/OgJJ2i8w7+lrGJQQwyGAiIEIfn2RDJe8MNueTNl77tjdjc38BvdjpCxYHQ0wNS/jAW9+JR2w4JGcrusDescp0Nhgr6H6pz+baJRXreO2uGzbfjTd85D3oFIYoM9xgq2Uc47ANB+AfXvn32Lc+JaZwPuAgGHJgMZ4Nx8jbzGUjnLYb15DAovlN01INdcW6BOQDvVP5F7awes1OdlaYZqPpjXI/GQBoe8uACflW/2xkhwx+97Zr6B00r0nPuJ94+++YkPyhA+hdS215SE2/JR75gwtJy4cg6VwF2UXue/zPLRnRflHLpFsnadF5NqoAQCFeGcqmAR85Ril9nQbm6EG7AknO/uT59rbPfACZGSsl6SwMWoJvr32QTRQjzBWtNNzQA+p2DnUJcaTJmdKNVaw9ws6kjfP+9SL89s5bUJuoOV9dyARYP/sxT8arX/BiNLNIcYLtI2tRtn0jrUwXsS6x2j2jg/aCZ0NNZz0HrMdDp2/p/satiXQTo8rS8zBw0/IQ32q/YizoQV+LR3S2PIPa1knran4sZMl6wMhaQWkPOS3TPYeRWNGX/+gbuPTKL0pr0MA8rvGJex+KC1//FkwXYuk5kiXML2st1x4JGKEC3QiQM0mOSpjJ+jj/4x/EtVvvQj+mVtdAfzsdNXDeK16L0w7eiGrCQoSTbsiHSMl2OOCctpfMRE2xJ9hhkiee0WoMQK21HxDGaa8uxnWt2SyQ8IsANs+ANNp867/iEJM8kXmiXXNM1xITfx9f0HQtDDp6H7aOs7jMYh+Z0bQLkpdoVMEkq9IZoU7GUIndWEOBkRoUE7kEhefMclgVOn1Bk7pn2oPeN1mBTENrpC2c6rxR0oVJD23zrqSNN37ovbi/NaN7ZZGXvmyqGOOvH38mXnzmc7C6UEF3fhGFSsXpmvov2R0PAtp/5z7Dv+Z/EtR6OIAu379jRAW7pgfbu+VWIgTlHmQ/QoZsAMD/v+QvK4FyBgYpZhzTIFzpGh7qZ5bXjb/GPpfb2HK3oRVTyGhTB1cqX84OKDfcwlmfZXkyO4gqJZSaBbT7LeXR9913H777g++j02tj47EbsfX+rTj7GWejljYQJ1Vp4Dn/VMCg74qFSaGPPjrojNpqOeYQ0KMPPwbxqIJSyqnIBLJd/CrL6Vl3qjwoDh0JXxixhX40UDsu2dRRtYZupy9CD4d0rD9wLTZtuQ2XXXMpnvW0Z+K4DScBPRYHnb7eYDBUPiacgGfWiQHmyydiCHNCz9orlL2mHokQKtq4+yoPYzEAt48ewBev+A/8r+e9GGsn9kKZhciMIKBrved9LNvDgZyU7YPw2YVAnwgklIEYK/6EgOD4WQuBQZ3aiM8gQb1cRbeXAM0qbtp9H176gbdi23AOpUKC/rCNqEqgsIsnnHoa5nbtxr1334sTTjkFOxcWcP0td6BcWY1qp4h/edW7cPqBR2EyKwNxD7e3b8XFV1yM2j4T6BSK+NlvNmG+NcDizBwOO3gDNh65LxY6bfz897ciGZRRqaySTMyqUoQvfOyfcFCxiVpaorAEBsMCCgOnl8w5yLQz3RHQrpdwyfe/iou++Em0Gj0UmyWM2uzwGGG/dU3sv9c6rKmvwa9++xvsQh8Tq9egUW5iZtcsCrPbb9Q6jB8UOxRmMK2SEDJczHgoIVqBKTV+6PSaBzGinDZNnvD4wNAYWg8FAErjjoks2xC6CSYmJtDqcoou8rZWLlK73UYtdmLzpMnzsxiYf/GLV+E97/9ntDspev2+NACpu0Okd7JZwVVf+gJWTTcxGiZySI3GhNOwQAlXf+Ub+OQln8XcfEssRE7rJTOPB2f1mkn82VPOwHsveI/os45dr1BHSyLwLxuqNTdNOb68omuTlgeZCL79TUMcskzjsskcYMsvR5vz9/1eR9UtMgBVRfcBVd4iXYh0rZzO0+klQqy/+c1vyqCef/7blDYRGGl12gIkP/nJTwoYffrTn45LL70EL3nJSzA52XTPJj91rvEwZ2lKl8xVFk3UNWdoPAzwtyejHTqEZc5nDwBg3jYV7Cvbz9xD1vYSOmj7PT/LRNrFPFPLjHM6/LuQCZhf79gQEFV/fXXd3kMJ0dC15Obnx19f3iqQV0iXi+za56zkGFdcM58k9Asj3LRrM15+0TvQrxSR9hJUsyIqQ+B5j3+KghYGnQQg5vtdROumcc4/vAm/mb8P7XipzWqpNcQzyiK2C3uW13CEVdUGhp0eCp0EF73xHXjagSdiou80kHKG2Fj5RYmIsXDI/vAtuG4IArG8SCxF+bVKCfPdNkZxCcVaRYNKmAB0d81hw17rQcYGExKyBOWIA8F0nTL/2abJZu1BOeNTH7I03VHTTn1lPwd3fQsMz0g+nEHC88tp53wrS3bzPTfGWH1QgDbeQuH3jhPeHns/VtrZpkTwj/ozXljZtILUmsh2IA9cu6DCt9gYIOKBiqWk2QEmuZaVb5UMk2qtmQFxZNbwTHh2oAA+0y+UaLhjWFiIYOBb2EKbF5gCJoaZFInue6aLCXdrXU1riwkYASa26FScXlJYKdRUMQtEfYuis7ZLTB8DNd37uoTfhN9HsQMzcv9jYJ5pO1orrrXVBiCJ4n4iML7F0PnIpZZoY9MYwOnYd2RlO3CCn0mQPdSHtHWx31sSHwrQ+/jPtdHbfudQFgK+vgXdravbPwRtBfwZ686vr7Quyw5kUCuwtLZccmXXIfapTwLdZFenk2KFLNq5vF3bJ1lcBztvBoIqYQ8E2yUq4O2tAemW/NJWWPud2lb9s7CYRKCi96WaUuzBTnuGS+7KaX2Oswzt907LzwHGArz57D2gHZ4HyVz4M6HnoeFarsVM+yxjR0FFTL4OBig3qrp/topJb7A/xNpiFf3FNooMrrnm0gksYKa/iHPe/HpsQw+L5ZESYF5LYz7Bh9/8Tpx68FGoSlrH7fP8ecsV89m580/GrlriarGS31Y2wA9v+wPO+8xH0SqNEFMbyA9sOmjVOnzm3R/C6mGsa7PWW4vjbJ21B4PWX50jtUgvAdZklOu8md6gMSnJJuP6emBLLZgEMryWnzTEaFMJgPgCjb57jS6Uyh7giXImuYFoAtjND49NkZfmnYHovC619CUCd7Q/OFTDsx5ZXKI/MfZZWKhZYmEvAfrmf40NakUEA/zt+ZgdV5HFD4HIGW4mHcHEh+ubLBVgzA7xrNpQg7A4ovjCtE/zQMFPOfU+1u6dAGBYdAzjCou3xeQqu8JVbeAHoHhNVZ15D97T99R9oZntaovVAl7+oXfhFmkiETksIG7UFBOcdcJj8aYXvQzlxQEqmdN2Mx+cr48KVc5jaJiLt2FmB+jvZLe8ZqfaxWhnvE/TtfkzyDaysIAQ2oBQ1sOSRBVt/DnX50kn2w/l8SyUlctHbu/r723CewEub2g08hwmIZu3GeOyn34DF1/x79r/0gstFRH3hjhuagM+/e4PItsxL1YjE/MwjrCigrE+GcNpDw0zvU+7WcaL3/5G/GFuC4qrmsxfUWBxdKGPj77t3Thtw+GIWomYNsaoNRslf6GCalGxIUkDZG+b1qUAOn8ejAFof2tDAzU0IRgaRgDbFTmDHC6M/W2gEsFjFQJcx4hJMCQFLwFTKEmvmraq1Kyps0OaoUVogMe+WR3DhY4bxOH9g1rkfeFZrfOedcudZQVL1wm1vDsjtA+a/slCHFscGWdUIiXUz3jjudiR9VxrflzWHo0X+vjbU8/AK846G+uziia5DjlkzQ8cyd83yEXMN+bxRXBOLWa0s7nS95UAvvB1DwUAKocYK8SOX+PDtQDv6dry/MTizFC+ZA9sw5Wu294nxABCAHC8o+Gh1mql360EAJp/01r4wqaYxRyw5SUjbJ0Yf8jeUFbJE2S45vS1KrLQzsqfJyjEEMOOrcS7Znfhez/6Lh6Y3YZmrY5XvuRVGC5miHox4qyKQX+ojkDZPvrr7gLK1SIGGGBucQ4TE5x+G2PUpX0naOZBOj80j9fH2LFXcIWtmKw76jBnAw0uEQBIglFKkoWb5FuuFbCrsx1f+/ZVqE1FeNoZT8PUcC9kXcekFhBO8oDvKhDpJwD/tNfYJsxuk6HPlbkuGsQoo6rWYzH8hmUMyym2p1twxVevxHOf8ufYd/X+iFChSIFrN2bXiAX6BuJ5re9l+VpArLDYLc95mECOYUphITk/d76zTc81kAtIGEGVSmqdpkTSfGmIt//rP+Ir1/8EWFXCAQeuxzBpY9vW+7Fh/XocevDBuPO2u7Bz+wwOOPggbJ7ZhpmdC5iqrsfpB5+ED770TTigNo1Bu4NeaRG/uu/n+K/ffBO9KEGhMYmrv/ULFEo1rJqo48jDDkS9MsJd996DP26bR7E8CUJDcVLEAY1pfPnfLkV9ZoBqUkIpbqBEjUYOM0pT1DwQ3ffDSu6c34GXv/fNuLm/WdOG0Wohjko45KD1SBcW8YgDN+L2uzbhttkHMIzLKA2o85ihsHvbDZkc2woAiiHwDvj2iZYHYqzyqV+tkPDbYcwdSAAyGj1aD8eqdWOn15gXeUtKYGjsWvXZQYuD6OAMhiM3OUpBeJoK7Ou02qqIEeDjgA463sv/8xp86COfxmI3RZ+CxRhKg4IMQLYAf/sbX8mHgNAA8JB0un3yRnHjzXfgfR/8MPrJELNzC0Lf223q+bUxyhKc9uiTcdlln0fSb7uqAfV+SmRQkPVH4UselrJ0BQkCktnEa8+TKd9Kx2dgGnVqePLGh+CfDFkwLdklTtb65ABAsggpE3bxxZ/Ahy76GLod4N57r8dEvSH9QQYvX/3qV/G+970P69ev1xrdfset+P73v481a1b7p+LTe34WKwCeDizjCqf1YvVjO1wEDfV8xym9fq/YwQwF3fU21soVskk9WDmO5utTvXaJGex831kLeUj3DhJgey9WYV21x4lCmwMItTzC97YkyD6HAKAMiAcmFByyTdXvvaUKrF+lMSDwofQV/zvOjp/XY4tClOGG7ffhJf/4dvSakatsphkoKv6CP3smzj3z+aoMs5pKsHA01cSLz3stbu7tEABohpHVG2M0KUHACFG1onUhGNcoxeDExOqwgH987Xk4Y7/j0ey7Kr4ZZT1Gn6yGzyx09nZvmc4VRbMzDaPY3lvEv17+edy09W600r6S1qm4hulhjJed/UIcd+BhYq3QOXJtCQwt3xdB6xafvZ+yZ7ZM5y5nXDEcdVNJjRnI68p1cEzzz7eV2GRICkYbqESA1YTjDZCxPW12cRmLaXyirLXDBi1coT1VG7mB317LSM9HrWIQK0NMLy/KbYl4HhjaZLYxjSyd0zwAci1VBi5oPVlY0LRkd74NBMrttU+GyKAJ5SP4Hm4dlkJL2SmyK3z7pSXI9p1/k0ij0H3PQQ7advubcknMUOkheYBPAJoHviTS71lcCiA52S0Qt7f3FDPCtyBpl1ZcWSZccwmHe0DWADgDhJbZG9poMmIN1FWQ4SdrjgG9dj6sZZWfJ0DQT7kXiGB/Q3Ftfw5lYwk2lZcGO/F5WCGOiaLY4kwSPUglgNMDWWTSGNtJgFX4nD1wZmCa/AfvQa0kfoquDZXykyfJAtZa8nlwOAi1Iv1kY2e+PRvRZBaC4TYucSaz000UtWEE0mTySaVdiwGAlvy6GtrSNF9Lugy8Uqsh97qB0xpTyVKdB6iCdt8lb+UYgG6Dex2psew/BMP03x64UuWCIJTvnOhkCa7+0Xdw5U++i7lRX8B8M64i6/Rxxomn4hVnni0gjxp8HVboyahuVLCtPYNXv+s8bFrciV6lqJZAtpftnVXx/te9BSfveygaiZvK7RhaS19ifxYdKE5FGQroR7UYfQzRKw3xvduuwxsu/YiARRtyQt90+Oq9celbLsBkj1OMHcAW+jgHfvnp7hZ8B37b2U8ngC8GrmcE2hoao08SDtI4XGLJaiiIl0/QXjTJl3S4JNXg96WTAZGaXz4pUN0mGqLjn6sv1oUxYegPLFnTACE/uMkKdY7h74qYYgYGxT1LNLTGnvkh30Dwwg8M4b+NaTTuq82HKr8LHprezzRwBUz49qfgyYb3q5bosaKSMeT4c56/HKz0mqSKgf1U1BwEtHjSGMP+mREAJ9hSSf2UX4dwOU1FvpYAEZNk6tgNEt3vfK2Al3/0Xbh1+/2OxabplUVMIcJzTnw8XvdXL0bcHmIqYoHbtdiGAKgBaXmsZgUUG7ihYTWu+K0vDxCHMWNWysDiHTXAQwAw3Gu2p23P2LqKTUq/EYAxIUgmQNAXfOwz9Te+cyMEmtQZ4cF+xtKUxFiIM1z6o6/i4qu/qDPdRiom5cSohKOb6/DP51+A8mxPjLJw+FBuAwOGazFJUaMPzjJ0MMRcvYCXvfc83NLZKQYguj1MlitopAVc+MbzcPL6Q1HrjVArVdTyZ5NZnU907fi0iWIAcuOUS8sYtSogBsyunKGd70Fn/3OfQY1kPjcroNhkab9+KoIJeHeMleWEARd6kS3dG/bxXz/7Ib782x9jdtjT8yFDkef2ySeeir97yvPQHBRkT1iQ1vvFkdjpfEZkAFoRZyVWru2lcQkMMigZQ1qBive7UCvimW97BXaWBq4lUHrZMaaHJZx7+pk454xno9l1xedh0a3fg85/kL9YThAW4EIQ6sF/vWSP8zhuDy9ScWol8C3Iu5YBXj72NWDL4qI9XcNKOdey147ld3t6n4e6x/G10F4dY+P+v77vQ91P+P5pv6eYcinvXpIL4PPSFHraSkoQ+O49aZ9TtiiOnMZu2flDynkQV6CCOQHBXqGPr333GnQGXfzp456E/dcdgPqwieqohrTtiD+pgMUU5YpjbFNvkhJiHBDKZyNNTPlgP6xOBT+NLpHkU7fUExBZ41RgDvpi5Dvsoz9yHZDFtKyiY8qxj9UM3/nZ1/HH++/Es5/9LKydWI2430SBryk6iRAx/nwnW8guz3MDEosUz7tN72besdieCgBkS4x000cEABPMFHfiyq9cgced8CQcfsBRiFFFuVhDGS6WT0b9ZcUD/m2Yj+c232ZC+K4ms+0aUmUDaH1+H+ahue+1Dj0fS8iviik8UncRTUqvDFz96x/gHf/yQcT7T2B+uIhVq6sY9BaQtdt4wuMej9nFNm6+ZRPaLQ5mKSDJemiUG1g7mMZH33QhHn/AcRjMLqJcLaETdfC1X1+NX9/xG2T1Em6/bwtuvW8GWRTh+GMPR2thJw4/ZD/85Bc/R3sUYdWqfbDrgVlUByWcdthx+NAb34H1aCBKiGfJi6LMoVmDHioj1849P0ioLYeFYR+f/8E1+Pj3r8DuwZx8VbkwwsajDsGOe+/HUfseJLzpt5tuQZtAMVn1lSoKO7f+QQDgOOBhhzJvj9TTXq5xJYfyEOCffHfgEJQcBACIPtNruYy9TU7L1YYMHJL9vW2MUsTJu32NcGZA1+m29J0HkgfVDruqvV60lT/nZr/6a9/G+z/4CfSHRbXXLbbmVbWvVkqoV0v46Y++i6nJuqYAO+AOKHN0dTHCH264FR/66D+h3eljZnZem546g912W9ew8chD8Z//eblU2KjdB47GzlKxAPmd7bgCPnwvvLVshMi39PsI8PR6AjEFUnnNPgWfDH69RoeoGQII6KBZciQyTnosxbKLOGrjMZpU/Me7NuO8t70B577kpTI0i4tt3H///bj++utx+umn46qrrsChhx6Kpz71DAc8UvjT+3DbE25NGaBx3yxNddXzdZJWYg2KfbECABg6LMx/pE8AACAASURBVAve8mBsTKQ2D4DHK99WMRgXfPYJi+1bF/gv39/2+QqgdQ8u0OC+INAVOoOQweci2SWGgS2MmIJjAKCeT9gGbMD5GNj+/2XIlQWlmghYLeLaLZtwzkXvUgWT+4E6Qqw6v+CMs3DuU/8cDVZruY61CLOlDH93wXm4aX4LOhHPsb8vm3hq1XYyHNlinI6kZ0nNuKHEpmO885Wvx1MPPxlN9rP5IF/O0rOvDAzKz6pvPzSWEvcqWzqSdIBRpYikUlTV9dXvfhtu3XW/dIX4t3EyQr01wnte8yY89sjjEfVSVDNWuB3LxFojXbDimB6usuaq+/o3f8NkhMCoxPy9eLgYDyUHsNizYWuWAUC+dYYT4lghYiutqvSeFWQAoMyjt4dKnHyrbzjYwVhEeTHFf57AH/+ezsx6QJYEs36SMygMFMm1ijxDUffnAUAmbHYvYWuptUoak9unz266l0+qzcnnNkhC6K5ib186pzbARAnUuOX24K9vBrZzrYDOD/BYCQC0ar4q+mOtRJqu6qfRCvD1rALp0zGRI5uazCLuXQIlvlVJe4NTvbygvNujjgFYpO4UnyHtp0/KrXVAzpPAroFePMs8UlxbP6lYWl2aRu0Wx2lfeikBqzYGYK+COD1nX1H2uiWRZzCxJdC06qSF6LXDtG48m2R6+gEasmeW0PtJycZKki6mHxbA/WIAIBlFPA+mbZcnyrTPBFLzyZbU3RwJBNQ+8HvR2juZwkk7y7dSUhuMvlVFD38mBCT6acEGqmhiZFB9ld31jFX+nKC6MY5cwOtAWDK4HBjrfIuevW+F5esIEErjNnZakV6rw2lccT94eMvtBbc3HfDthz74Cvc46ydPgrkWwVAf4V1+MI2ew9BplnXiET71X1fi0h98DS3aU0p/pCPUR0U877Qn4e1nn4NosY+oVtVe6gFoF4aYzbo4502vw2xhgBZSidNz70ULPXz8/PfipP0OywFAtaoaW8ofSO5vgtoV2gAOCqiUsJj2MYwL+OGmG/DqSy9Cp1ZygHDiJqoeu/4A/NtrzseGeMJN+wva4vPquAfwcxF/2wcWQAsApD10U8YtztKACu5pzyi1uFJFMh+gC0Bg6zmLZ15flteudq8gXpA9Hgsw8396P2y+WkL+OZTpFkcge8T2zF4+7MGuTTaAU1XZziR9Wg8ABoNYQrtnTAjZLg926Nx722320YCunFW4ZDrz/wqTakky+POyLFbyQLMBFrpeDd5xjF21VosB7/bnUhLt1oFrxzVhm3P4ZWfH2Xy22jqALho6AHDJZ7gEiS1wbBsnW6yV9GQ/tmZdvPbiC3HzA/fK67lW0xEmCQAe/1i89uy/kRZgbVRcmvrMvWsyFB5IVeu5l84QeKyhVCbp4YB5DQQbA+PU2eH9fFSuPYhBGN6vWK1eC0+tmbQlwVRpW48wJhTj3oOAYQcJ/y4vDJnOKfcY4+QBiQaxBqN0G2V89mffwMVX/4cAQLbg83PqwwIeuWZ/XPyOC1HrZCi1+mrlyguI3kbJX/lzLi3IgTsbpcm64qNXvvs83EVR+ihDlQXAVg/NYoT3vu7NOGX/o1Dtpoj8EBbtC8+A07lT6+sIVa+7iErkW+L9qtlQHF9ssKnd+f4OhjDqzPuCi9OXZvHIMaXYSitmuZ/KW2bZR+ffDb9ibiL7TaYf26bLI3z6G1fhUz/+L7TjgtOr9h0Rz3z043H+c/4W0XwP5VpF95D4FmDG3uYH7FwusXddd0EYopiftNew7dONN1gChBdqBfzVBX+PewcLGs7EFuBCXEGlm+Klp/0ZXvG0P0e9n0m2JmSwrnDUtRbad97+2X7aEwA4DuaNdzCNf4ZNAV+WUwXMP3u92RyLcQX2WDfDg0O4FW2V+eXwGh5uCMg4gDj+b8vvQsAvBOjG12OlNX64n4Vn297bYtyYvtz04AP5FYtr6S8I6lH/X6AfNTd9fKLmAjL5k0Tt62yhFbZQ4/RXTtzuoTVawPd+/D1s3boVZz31LOwztQGraqtRHlYw7DkCA99n0HNyIfwMrYWP68gmtABctswDYFo3yn9GzsaWe2wTdt0l7n7Z2UBSixtuwgnGN952PX70ix/gyU9+Eg4+4GDEWYTSoIq44PT+HUDv/AoLmLwXV3C3QXPu/Lr3d5V6FsAF2JEFSJ/Ek0RAc0R9ugFmCjtwxVeuwIlHnoxHHnUSqsUKMgKOI4/HMK72uqHaG2MMwOWYg2PA2/NU3uPXStfu7byxvfP9ap1HXopD55EFMtomdgBRazQd4L7WDF554XnY0p9BO21h7X6r0JyuoL2wG2uqdey79wZ0RwX86nfXo1jmgFTqklKupYq/OOUsvPWvX41qO0W1WEIr66MfdfHvX78MWxY3I5pu4KfXXY87t83hEaecgO3bNqFaBfbfZ2/85Be/RLkxhUMO3YjFXS3M/nE7zjjuMXjfG96O6jxQGZWdVr6AuwGqZUqEDJEMehhWyq4IiQw7C108722vxP2DeXQGbcTVGMdvPAJ/vO02TFcbOPLIjfjdTTdhYZDIfg65V8gA1EIFwEZ46BTI+ORNAFMwDVGHKWj/DY3MOIq/p0qDBXDj7Qr2XitpAZoR4yZknJlXVsSGs5bKkUAoa6N102YobO+qvjzY13ztO/jQxz+FZMQqZl+inrzHfq+FQpbihut+pRZgqBrJ5M5N1OUQkPu37MD7P/QR9HojzC0sSlOv222j22mpFXj/Detx5VVfchB5gRPMWEkQlU0tKQI2KFDrdUwUTEqLzrWfKtAsuepi+GUMEvsZD5yzSP57HkAzvS2iHFWx0O7g0MMeiRe/5AX43Gf+Ay/4y+fgIxddpLW564/34Jvf/DYOP/xQ3Hrrrfj973+P448/Hi972bmYmpoSWMkpyp/5zCW48847ceKJj8Tzn/98bNiwQcDrli0P4PLLL8cN1/0Bxx1/DM562tNxwgmPRKe96FqXfQU4v4cxAG088dIQE39gBdCpSu81KoOf2/sZI8cSDWPemXaEkhRP8+de01TGoGKmgM6/RpUd6iv6oFlBlweoc0c6ppNpe2/cwef3y0Aldc7DmAdhEEBDu9KXrcES+9O9KnRmDGbqWUlBOicX3TS3FX970TuwUHHxVSkZYiIt4uw/OQOvfcYLEXVcRZiVjtlqEa95/ztx68xmdIopCp5R2u/2pOUzyQpyt+/AEoqxsyJbZqW3iCzpSzT1rS9/DR5/5Amq/Lut7fSkGLTXGnW0+z1XLR6NUIk4ir6g9yS4RnYMW3lLtQr62UDtLfMYYLGW4Y0XvBM3bb9P7TNa336KtVmMt770VXj0wcdgNQeCdNy1mf0Q088GYpBtW61oWiF1c2gcWZk3cXWCCmy/UQu9dG1dkEhHb/aCOhgcasD9QgmBSr2mpIBsCAUEDAa8jhmdCZl63C/SsfHVKgWnFOgmU5EgM1sNfeDFvaYkDSW9HyeAm+aThvKQaeVZc/xvfkZcLmOh1XKUf8/KpC2xIT7ar1Hs7IoHYnkt1CUhG4BnKy5XBKooUKmwnSZFVKH2B7VDhogrFZ03aqgaUCe2IUEpjRZzBYnp6Wks9DroUWi7VlXCz4q9NFW8zbL2MD2johMqVxDFYgz3yYCItKu+qrjkugechh8DM+9baGcqcay/470ak0GAE+UQWACioD4rgWwz9DqHEjKuxOhy6mK94bTZBkOxnvW7YknTpykbUZ9o6nujWtPac4CKBbdqw6a2Gz+ZrVxsa/OMMU5+W2i3SOcTqMG9ruKHDWhJhprKqGSXrUaDVBMcKeHL51TsJ0iSHqLJBrrDARbbLadDy78gE88PQiDwrInJUUl7jGetVqmg1+mjUau7IJbAHMFQDuoZjLTefD1/xzPN33PYBHWpuN+ZPDZG0PPs8awxGfTDPvjZNsSIe4evrZYjDRcSi6keozXoa89Ln5bJuteN4f0yadW0YD9hnXudzA1WzQWEGnCYAr12Ryxj2nLq2koawP8d96ztGT4Xrj3PXbfdQb1aA0u3BPZo0ySoH7up3gSEKfzO/1Y7ehxrfQlmyM9SV0paKtzPHckNsJmFQCRbnCm50SCDrz/IW8Z1HQyIPStf+xpAr5hhvjzEJd+6Gpf8+GuYj0Za02alhqg/xPMe/QS85bkvwvSA2oeONUAgh8HbA/1FvOMDF2I+6er6uAZkVZV7Kf7+5X+HRxx0ONL5Niar9RyU5VrzHEgWIM3QqFSRdsgEINg9Qq8wQrEe4du3/g6v+9yHMVdxBQ2xalDCxlX74DNvfDf2KdQUNijJKUcY0UZ4EM10ZantxQKN/Ct/x3Uj46BEXaQh+rR3bI+LnFaczrS65pzoOM+JbCnxplpFbHWCZn0GstUqMjJ4ihn6XTfRk/6Hdo5i/J3Fls69whsNpXpwt4kA4UGKyUZTg6nq9aqLGYpuv6lw49t/yfah/6GGTqUY63xIE60SY7HXwao1q9HyEjESQKfN84OH5Hdpk/wACp2lgRtMwNdVfSFaoDb3BYtmw1QMK7I6aIfkG6k3xGmxwmMH+uxep4NmmQmh8wndNEFtakLaehyCVS/FKHQT2QUVudNE04F17/3hUgtzwDY0hjjPCLtSbKrpgLvcCj68Hwx15ni2+TfpKJP9UEuln8ZOW0kbz/XkdOtd8RCv/qcLccvOzRgQQNEgq6KA6r941JPw6ue+ULIgPINWMLUCF+2YhkF4oE/alclAa0Ld4ip9Yafj1pDXFxe8fS06dg1ZbdyvbL8TiM8umqqeBX1zjbaoWMDc4gKq9NmKP4ZaN76OGordVhuTtYYTfS/Q/8UYJakrqtBWVhgzOyIBQWr5kH7PMQZ9YYTPu5v0pbHFs16vxDqT3NetSobP/fSb+PTXr0KrOECPMfqogFXFCjZOrse/vfsDKsyWeinQ6Wvv8CxrQI8nRai4xbNEv0i/Gkc61ywanP+BC7G9M4+RZw2l3S4myjW87n+/DCcftFGAIJn7jCl4TRpClPS1nvQPBNsnyhUl6gRlOehl1fS0OoI4FE2geZLqDPFvXWwzUDyfdLqox1VpxXL6caFBEsEi1pQr0i7l+lLXkHZUgzisKNQfavp4o9bUzwis8XnQPvC+dg3b0rH67K++hZksEXN6ulpH1hvg+af/Kc57+gtR6w5RrFb1t1T+UDwvo+Cmu/Ne+SwESPvCNc9hL+m7mIngBeMUxgjMHUmgZAGIwxWp8UafGpWxfdTFyz72Htwys1XagJrQXotR6Q3xtrPPwXNOfQJKnaE+2woeArIDLV/aLCMWhPmGvcbyhXFAbBxkezgALJwAP55HhLlC2Dpp1yA/7gHih/ocy10s/1CBz0BN7y/2dB86M3sYEDIOzFnOE4KB4WtWypPsXsaB0hA/WJY/+xzS8mr7Hl5jiEUsKwIFragO9MpQUohf0GRfdk8JmCMgUx6oBXYYpUiKfXz3+9/Brl278ITHPBGH7H+oWjCrpaqGbnCwWj/ta//QxvX7A8XnjKtyEpMN7AGHI7q8lOAhty/LIRoESZmPJBNLjASjJOsC9SEWkllsfmAzvvutb+PEY07EKY86VfZhmDitPg7kMNBQQ7ICKR3G5/kacZAPfSkn/dI/ciBIf6D8YqG1KNY27YUktNIissoI89FuXPP1L+PQfY7ASceeiKkq21xTSRRwMBrZiXw/e85WCLQ9YLm5/Tvv6PCgreXnIRZl18dnoWsfuVxP8VIyUDzC95X/rZZRmmpg27CDv//wBfj1vbeiXegiTdqoVDPEdZLBIpyw8VjceecmrNr3APzqdzegWGli1E8xHVWwz6iJy9/zrzigsgoZc5GojDQuYHGwgPt33IPSVBmdegFveNe7EK1eh4VkHjt33o5jjzkCo7SIW2/fhCK1TgsR9lm1Hg/cvBmvesaLcM6z/hpxj5Oe3eAXR/V3xa/Inyky+GkDmFt3yiN87fc/xz9c8hHM1IfIKkWcdMRRuPm661CulXHMURsxu5ODbLZjTr3G5SUAkIfEEi47VPxuTAMyzwyIsUOxEgAYHthlqP4eqgzhATYQJzywBgBKHC/4cp/DgMyx0Fw3sZsSZmmk+vrFaPVThdm6wURIm6KAr379O/jwP18iBiBbgAkA0gkQAMSoj+uu/aVagJlCuCEYbMOisyhg+845/ONFH0W7PUSr3cUg6SmpnJvdLfruEYcdjE996pNiTXEICKelsYrabLLld4Bet6tkWyAEEwICGEUHeNGRLczNygAYwyQHoLzo+RIg5QFCO7QmosnQldpawwxXXvUVvOW88/HlL1+JC9/7Xhmi737726jFVVx+xZV4w+vfjKmpJhYWWyQqgkWOj33sIjz3uc/WJONnPOMszM72UaZ25wg4/fRH4qKLLsKaNWtw9tln49pr75ASE23CF/79Ypx22mmYmpzQOoSGWc4gaCWSsxuz6uMAYA6APYwGoBntEAA0p2zf+V5WwTFnFgKABoLYexl7MAcb/fWHziLcvwZGhWfAqvPWYjzuDGmo7VpWcsJWIVvJwTIAZhAi4Kce4Q9b7sY7Pn8xtvQX0Khy9PsQ9WERz3vcGXjxnz4LlUGmIH6hNMTuagGvff+7cMfMFjFPCBQo0BwBxx96JJ5w/KMwUYhQSlxCQCPDANWBVgVkvSEee+LJOGTN3ljYsVst5drLA9dSsdjvShdI1Wx//piAsvWEgd2w01fCSaYMWUrlqYaYMzuyDl7znrfjlh33C6zgvU1EFdQ6Q1zwhrfgxP2OQNxNsYogYH/gQIcowsA7TAaATKoY6PKze2TbUqclS5V8cb2YAFpLHZ0YnRafEwNTJg19gmFw98t7kt4HAx1W8StVJSh0IkzUNFWPU1BFz3bAlrS/MihhUxUtKivJYELH9ZeDKGQC9dh61Wu1FVwz2TDWaL1Wk92iZAGndTEwaBN8IVOL7YfSZuwjrlcFUPK5aTKeKCmuXYGfw79jcYJ7RcAR27erTqOMFcRecYgOW24YIMexAHAClqqAki3a7WO63pTgNXWgyMhhcm/gbVKJlAgxeaeOY4OJLgE4gj+VWGAHtUoErDNgKRR0HwJg6jX0COqUyugttDBVa7gA3QsMW1KkxKPrErBKs44WE4+ojFIlUnDOwR8EhWhDBTqws0nI8xBVCofTIxCPInu6UtX6CcwlO3Q0RFSvag/yWpX09RIBcAQBpONJJgwTboJpBAA4Jb1QQgUlDBa6mJxqah8s9FqaiCkWHgXFO13UCmUlRkzieT2UkeD+KvCeO21MNutqY5pNOsiqkQMHOTyCpywdaSoiweZivaI9qcQprrjBBf0B1kytRmt23g+RKqHNliauRbePeqOh92XyzkIBzwbb7BuTE2jPLYg1hm6C+tQEskZFIEglqmJAMCn1FWGCcq02alGs5C4d9FHmniu7lv1qvS6/R4ZepRQ5na4kVUsW14cJngBVD8owkWqPBkiom8PEPHOvWZiZQ71a1b1pj3Q7iOs1gfjWJSCGUpKiETHZJNPMDRkgsNQqDgO9uSKmSxXdA19Pu0ymhiqlPlHkeSgTsCfzjAwQguBxUbIDBG1o88jmn4xrGHEQAbV6CTqQ4ZakAioUnCJTi1+nUca/feMqXPL9a9CqwLECCiXJJTz7tCfirX/xEkz2gRLVPwZD1OIK+mVoCntHQVwmpjW/CGhRP406XdRVWz+1GnM7dgmcts/ka+dai6g0ms7G0N5U/YCRbIAsLuOHt16HN3z2w5iPlwBAat4dPb0PPveGd2PvYk18Pj6b7mJL60QgjeAH9zP3ey9LBDzz7PKccj15/wIUWZyJOBQmFgAp20XRdA/I0JfzHuYWFjC512q193epOVeJZBt67ZYYBwJT2j0kvb72Dddm1O5pyjyHeCg2HRsWYYkAQQped3thUUA4i1RqC6xEugfaSV6/CmI8MxT65p5IXVGDgKxYbpEDZvleVgiSP6Ot8sk9bbYYypWyNGppT3ROB0OtCc/AqokpAZe9QSJfQkYYr6FaqznAxAPaKq5EZfmQ6caE2oZo92gTu1mK2bTHwYxoVGoCQ/aqTWgP0ibzejUhtd1SQcfYhhavG2OV3wmoUtuZr6VrqHJoR5oIpOEasTDG+6b9drG2Y/RSZkM6bekQ69fuJR8i+1McqsD4t+99C26auR+DSkl2gMzqZn85AEh2vOlkal/71laBwZ5BTVkc+guCT64jZRHNyQmBeJ3hAJ205+zzMNW9EKiciKoqbg66BNkbKkryufF5zS8uCGRurp5Gn+2bSQ/VhpvwSJ/EM9ys13U/9H99Tlnm/fOssiBQitBdbGuv06/xGdJv0w6VWZjTPLKB7C2vO+n0sW7VGqQdNuhmKMZFLMbAJT/5uhjBvcjZ7Aa1k2dbOHHdgfj4Oy9EdUC91UxgnCXYtPWKKxZaefzAieDcS/Q7ZPaWGlUxClk4bQ0TSacQMGdHBAuj5fkExR6LfU5zj+eDyfnEVFP3wb1brVcwv3O3CigsRKgTqZtgcmICc7ML2qPUIGNcwf9msVHDtfxQBvk/PtByCbt7HaxdvQbDmXmkix1MNJtiYu/oLmofM/aiH9x3Yq1irmZcd4UKgoCpi9/KE3W0qxk+dvUX8MkfXoOk5gpYHKxEP/zc056I//PMv0a1TV/sGEkcaih/0O47Ng8ZS2zxZ65FkJPZWlwWCMqzx/iQ54sxDPcOn7UAZp5lSTmkroBbLqmAc+5H341r779Tz5vPj+3GLMq84wUvx1mnPE5xMWNZgZ4eFB6P3/cEfoUA00qg1oPz3D2/aiUAMAQjLW8Y7+LgtVm+vxI5x/6O3wWceBKF3aPl6rlG9h4u0a4lzKHGATkDPUPixzgQulL+Y3nT+HqGrw0JNOH7rwT8/V/S3gNKijL9Hr7dXV2de3IgZ5QgoAQVDAQFMYCKIibWgIoRBQFzAMyYVjDnFeOqhMWIooKroIBkJMOQZpjUOVRV93fuU11DM+vu73/ON+d4gHGmu7rqTc99bmiORTTVcc1IToJ7SJObvrtJUwln0KqCQJZJvhB2Hv0twXOuUxhZC79cgPpQPYYNG4Y2lW0FAHTDC42J6S6XMAilGeN0S7gRz/1cE00WLpUgJsPOskcgluG0ueTcoIPNAwUuh1dky2nuH6404q4GbK3ahK+//QrtW3XAeaefB6+9AA6DDZessP9sMgAIYFs+a+b7EVuRe2YFjTjMYCFJSs6dg3nO5hwOx8IIFBUIkMkmghbXSV1DKhDFZ//6J/zZIM4+Y6QoyAj+0cvOQY9D4lqOXGAV3ys3l/LHn4CtOfxJbG7ySEJNDNR8fInXyRqEDL8ciYhnVP4uawn+nfWLvyCIdCYtZ7D5q5dj9ryXEXZqSBlxBF30rmVVoOG4nt3lunbu2YeyVu3w5859SCdZG3rhCWl4ZOKdGHv8UCHYZBjqx+afKJkojU4j6dTx7cbfcN+zT8IWCCCVjcGlNqJf3z7Ysb0Ge/ZXw18aRJcux2Dtr2tQqHvx9M0PY2DX/nBn3OY+bEsjS4l1jiLBc5y1NhFDYF2bgoaUy4kbZk7DisbtCNtTGNS7L1b+uhwpWwptWrZCr07dsOL33yX4MxKPwlZ/aJ1AR9YNz58EcqDIoajsjFloqhy6c7IDkU3lGFP5E89aOP6vBU6kSM1kwfkApPXgLTDxyHtQ2ucw5SsCzOWuQ7znzIFssgFNFFiKwybfDx7+bFj05RLMefltJHWzC0YAkBsyAcCMnsDKX34SAJAMQLEJyyUOM/mXDMD7H56F4uKWwkJsbGhAKNSQY/8Y2LtnF8rLy9BYXyuH3EgkhKKCIPr374/jj++Nnt17oMdx3c2upMMOj8vsXpkLSxY+7xGvwqPuYY6i3/S9XMJw0/jPmZhSWizeT6oXT81+Bo89MRf792/He+++jXvvnYW9uzfD4/Fi0cIvMWHCRLRt2xoffvg+5s+fjyeffAZ9+vTEwkXzce655+KPP7bg4YenCyvw1ltvxeLFX2DChGtx3XXXoU+fkzBq9Bl48YU52L59K9q1bW0CQbmumwVwWYu19bybmIxNjM08I/68CW5NdgtIaz6erM3L2gQ4PizGXf7mwwNiftfN+n8EbqTAoP8fu8h5DEBrk8jf2JtvltbrWBti09ht5llpbRoWEHhkQ8zJPfPmgHWvmu5ZrmvV/LOzO6mT9ZLJwksPAy2NuAeweUmzNs3BWRxS7uFPmnPW7vEI0HbAnsKkRx/ArkgNwpm0FMjCotKyOO/Uobjp4itQbvcAMU0YVTwkyVxXTKAwGUlIt5TFFA9NFjuDB1MewHmw2la1G/sPV5sgTSYDn9eLimARWpaWSwFf4Q0iqJshPbpPQYNioMaWwtQnZ2LjgZ3yGjzgsJD3pGx4ZMrdOK1bH3hiOpxRXQ5xcsjNdTGZns3Dn92tSpFTHW7A7kNVUoBxwScw16K4FO1atEKhxw8HExXjaQEULPYgwY3D0RAyfpd0ZcjM4bgJqG6TvZiTmnLVYeGz+fA+1DTWSwFcGihE+8qWKC8olkVb4uX9fiRSKQFX9tYcxIH6WkmA9BUVSKhJK2cByrxBRBoa5RrIniLAlsqldPMAW1heKu+hFvgRyaSxr7Yaew8dQDyrI6al4HY50b64BVoXlkqaI6UpLKotiRWLChZowl7SzXAaHjgSdh3pAhWHInU4ePAgQqEQ0ixImIheXISObdvBp3ikGPTw9zV2nhzCvuA4lk5/TmFGBgc3oURjWEAcf9CHSCIuoAxBH/pOxjIpNCRjOFB9CLUN9SY7hAWZx4tuHTpDJTOU5uXxtIC+vNcsQE1miiFphTEjLWBxhMCQR0VV9UE0xkIIhcMyd9k0YUJ1ZUExWgSKkA3F4bErcKS4pnoRiSfMAz8ZT2QHqUDKpkshyCKPQACZCno0IcWm+MfqaWzcvR3VDXUCChcFC9CtbUfxwyx2+uS5hbWksFVYnP25axvq6+sFKCx0edGmrBLlgUJh+aRDOIEUPwAAIABJREFUcSn4WbgT5DKULDTVZL/GMzocXpc8IwJzBQR3kmYaNsfN7oP7TNN5zqPCEnRt3xH2VEaKpEICVQQhXKYkimworg3JAhcOheoRcHmkEONzd9sUkTNJ0a86UJsIoTYSEZnKMW3ao1VhqUjK+N4E0llA8zBK9hwL4h2H9mFbwwE0MKyH89rjkTndorBEmGEsjHhNMg51mPPUyIjMmM2GiAvIFvlkLHBPVrN2eCllS2oyj8hsJPi0ZtMGxLI6IukEfH4/unToiKBdFf9Rj2H6nJFl0pCOYvOenaa3ni0LsjJ7tOuEYqdXPgdBJQJdkXhMrp+fi2uhCeJRzmyI71QEOnbU7MeB2hrpavPMwPWqRUmZgHAsHB0JDX6HKnNBik3FgYZMCvYSH17+7H288vmH0LxOYdVK6m7WhrNOPBWTx12LErtbDokBhwqX4ZDnYpR5EWVBz6ZAzoeWn4uFJcFj2h2Q7UwGIOezsLAMWiYoyPpd2BWux9Y9u4TVSyk81+Z2bdqipKwUyzeuwn1vvoAEU9xJHqWPkWFH94JKAQAr7B6RbhKw4xfHdlSLC/uMz4brW208gkP1taiur5VnTVCuMBBEi+JiVBaXw6nboYWiJmM1J9EWkCTHBBTWaDYDZ6Ff2EuNNg2bdmxDTe1hYVjSwY3AXavKFtIAEHa4zQmtMS7jh+thk6dXTj1gSvXNhUeadNx/eI7I+UAS+EspTFhOYPPuHQLu07+O60h5cQkqS8pkPrgyDrkffB+F+yWLD02XNYTgk5Y1hEkuCeo2A7XhRuw9fAg1sZDJHALQoqAYnVq2ESCQYyVaXSevTVBQGipkSrFRRIm6SzHX66BfQEoCIBxnDIcpcLgEeOfeWR1txJbqKpnL6XgSJR4/jmvbSSS1HHu8Tv5eRjeZk3IWz90bKfRzbGrZ03LPxOk1m2IEjbhHk9HMZ7xr/x6ECdbEknKtBAtbV7RAkeKTcUopphFLwk+bE5Gd2dHozOCaR6bjz+hhhBWm3pJ9b0MgDVzadyhuveBKYQASADyiX8kxFnMHVWFWSvhC2vQTFSWAgSTPIvQZTMSw+8A++VNSs7MZFAcL0Lq0AoVOjzCXA04vjGhK9m8rZZh7PUGyei0hzDved45vhv8R2GSTjIxLh9OJgw212FF7EJFkVD4rG58FillwEXgTsJZya54lQvXYUbUHoVgUBaXFKK+oQItgKSqzXrjSGWF+SEHGRkSBG2/8sBAvL/wIaZfDLOCNDPxZh6QAvzjrKTQcqhEAasXGtbKPct8pCRSgQ2UrGf+0DuBZjOsMC3oCaXA7xfcvpCdNJjfBACfXtiw8GQcKbW6UZ9ywx0z/L+6vZHtLcwu6NDgISO6vrZG1ns1XniEJMpf7itCxVRtTUqzpwiwtCRaafzcMJGDIfeWa7ysMChBhNce4rxSrBDKS4r++c3+V+ENyjPHsx7WrV7uuckYtUv2mVx/DW8gk8rhQm4hA8yt484vP8PrXn8q5xEetlk4Grg3D+w/CHRdegSIGb1C5obDRZEeiIYxWwUI5t9gLfHKOpY0Mn3ljPIptu3bKvBf2qaajQ6s26NSqrayDnPNUoZBtxf3WyTkudhsZRHwO3DhnJpZtXSd7HtdFMqbcCQMzxt+Ckf0GwaHRUs0OGxuEORDXqhOa1w35tXVzkgtr2P8/X1z3mgOP+QCgpdhr/h4WAMiaNp+UkQ+8WHVRPnnBei8LG7AAmPya5a/eK//38v9/87o+/15Z72/9fHMQUHCInK1E/n39q58z8YCclPUof8Ej7DPBMXLWVUfuqRkClf9lvQ5XN6b4ynUY5h5E0IeP1CIMkeFH+zDDpkFXdHz3y7f4c/efAgJ2bNsRNt0ON3fPjAKbLqk24pDM8UZ7GmEpWwrEXOOELH6CjU4oUtO4PGYDm0E2bFJkHFSsJGHza/h21WKs3vIrZz+MuI5LRlyObq17wRH1wKGTJGIVqqaFjfmVrzq0w6GaqiCeTzg/zIA/szlNgoIwtl0OxLU40nrKVJw4PUgrKcQ8Ify4bCm0BgMXj7wY2STgdvCsakBx0NYsFypoqfLyUoCtZ2aNEZlXuaCwpvr5qGvNfVfCJc1wkHxikDVehMkvYZQZdk2x4fAe3P7CI9jaWAWb1w72uu16GnZDQ4dWrdChU0csX/E7bE4XtLQNCc1ARvXAFtFxQe9TMXPCHSjVHPDY7Eg5ddnH2E7i+zkdWTTYEnhk3stYsGIpGli3KCm0a+VC104dsWHjIdQ0xGHzOdCivAIHt+9DBQrx6VPvotJZDEeGqek8wFItpcGgXJpLe4ZSdBscKhVqURR5TeBXfP6qNuPy2VOQ8JoNw7QWheqhXWwUJ53QX+zyNm7filgqDlvdwbVNJCxLO50PwDUxkPIAQJns1oM6yg/qCJ/L6ho0X5yaLw6Wiel/AwH/XwBAa/GRRYAyRUGoc35MohM3D0Umo8vs3HID+ddX3+GVN+YhoUFYLxYAyOAOUkCX/7hEAMAs6eFCu3WaWuyMDZu27MDV103Escf2QnFJhRz2uRE1NtbLR2yor5XugEYZZDaLcLjRlLdQoqTY5ABXWlqMq6++Gj179UTXrl1REPQjHo9CSyVQWFggrMLmi5nwi3Nf+ZIYQcbpi5JjMpmSGRMAbNO2I3r26i0pwEu/+xYXXfQ3PHDfZNx44434/LNFmDRpMoYNG4p58+bht99WYNy4cejWrZuw/AYPGYrOndvj+++XCJhEoOCUU4ahsrIQP/zwA4YPH45du2owa8Z0jB9/hQCX0hXhpikyJe2oDep/AYDWc2zqvORH1+eGVvP7kT9+rLFqjT1rI+b3LQCQ72GNKb5PPgDIxVa6uH8BaFvXlp+a9d9AcxnLzQBAC8jkNVn/mRvJkVCK/DmQv6Ee2XDMB2/dHzJawjYCcAq8CdO0PU6GhdeJNGU7uYQ5gilGbViKc5oWswg77NQx5amZ2Hhwl3QDuMg7abgeS+H8087AlEuvkQNPscMrhydJSePnIhuQfjcE38VwVpODnEi7VIeYkX7/68/44sfvsLeuWjohIqEki4mpsTY7WlZUYtCAkzBiwCno4ioShtmq3Zvx5sJPEHbb8NuOzUipWSlW2G0iU9CTUdCrY1cBMgOaDZVqEJMmTGxKrCLox+KKRfVXPy3Fjyv+jcZUHGmmYpEiTYaAwnCUjMh/TuzbDyMGno5jilvAncqYxaaqmsEjPhdWV23HXU/MhO5xyiGSRQZBmRN7n4Cpt0/Guj/+wOvv/0NkIgQNCVKStdKhRWuMHjESp580CIXBIEINjfj6uyX4/uefsPvQAWGOkOnFDZvF3AUnDcPFZ4wUjwayEOwpXYoUWcwpxSFwRgtf1Y7PvvkCP61agT01B+X3TSDA7HY5EgaKHG6c2KM3hp9yOjq3aS+AWrEvaIZjMLVLJMKKAF/cpPjs3/36c6zdvgnRcEQ6/ZTIcoMUdko4iv7HnYDzBp+BE7v2hI9+pWSE0hkwx6YVjzCyqNIaAm6vgExMY2dhR7BO96loNBL4Y8cWfLX8B/y+cZ08J2G6cWPLmN5lZJj17NQVZ582FGcOGARHQxz+jAkicd0RlmhxAPV6AuGshm9+/hFLli/FvsPVMmcJVnCsyGumdbQuKkOvdp1x8Zln48Rjj0No32GUBgulgBBTewITLhtWbF2HmX9/GpGsJuxCgujpWEKu5Z5p07Fl21a8++H7OBRukEKec4ygBIu0seeOxvnDzobX45JnsZghEF8ukuKD4CfXeAIBBEfOGHgqxo4chdaBUpF++ewuJLUk0j4HZjw/Gyu3bUTSkRWQjB3Kzi3bYMqkO7Dtzz/x1ZJvsW3fHmHyNYXxOF0CSo0acQ7OHzoCSmMCpf6gCdQ5nQLCHkiEcM6ka2Er9JnAmqIK6JeuDeHzl98Sn5fl2zdg3oJPsXXnLmFHXD3qIow6/QwBz/hZOfYEUDF0fLV0iVwLgysIAnAci2yPjTEySFQPTj6hH4afNgRd27aHR7eJ8T1BMwKh9dEwUOSTtPIbZ90ra5eDjAzO8cYYBvQ+HvdNvUvm1uJvv8barZsFMCTw6wv4ZdydO/gMXHLWeQIsJmIR/LJpLT7/+gsB7QnwCQDITrhux/ATT8H1l1wBf1aRsAunciQZleso2UVxm4b94Xr885vFWPLbvwXA5ZpFlg9lNVyzODd7H9sdV114CY5t2Q7xg7Uodflk3NVDx+OvzEEok8C+WAN2hw5Lca7RfoDdZ5tdwN8erTtJOieN7C8cOgIDu58gbN49yXrc/uA9OBxqgMNtSlNYSBOQmDH1Hhzf8RgBUth8IBOS66u7uABrd/6J1/75AVbv3i6fQfaXTEZkx5RFt23dBsf27Y23v1kgzBgLAHQRAAxW4o0pDwsASAYcC2SCXVmXU8BUeq8uXflvfL3sB6zf/qcAD/wZsiflDAWgOBBA+/IWuPTMURjad6AEnETrG0XayUYMixKy38gYoL3DnoYavLfoM7nH3sJgTm7okEQ7zifeZzYBRg0bgd4du6LSWwR7QhMglHup5d9oeaNZACDXIWFTe5yoi0eEKbtq6wZ8tWwpVm5cKyAa56bV2BMJKX0Qu3XH0JMG4bQe/eBL21FoU8SPjSxXnlHijizcZYU4EGnATyt/wdLlP2Bb1R4kMhrom8bGBsdIscsnY39gn76yn/Tr0l3Aab6WMCXJEqPE2QHsOnxQ9pTDyajMda6xfD82LF579gXs2LEDH33+KdZs24yI3ZB1mveG4CIZYxeddS4uPPNsAfsJgqfC0ZzX25Ei1jqbWyxA7rtOl0uAXZqFMx36UKRBnu3SlcsFYGMAA5m/BKTYYOC4P7HnCbjwzJHo3qajeNcpSVO6zDFdhzRufOZBbA5XI6IY4gdK+RsZgOOaJMCK2cDJeZ9a3m/COhJ7hFxYkgIBRuvTcTTqSfz4+7/x26Z1WLVhnTQBOCfCDO3zuGXtIgjf99ieOHfwUHRv0wEBuORs4LNTUqaJrOlgpAEPPPckdtUdEuCK84bjK+j14cnHHpex98/5n2PZ6l8RU007Aq4nPpuCkYMG4/IxY+F3ewTg+mPDeiz8+gus27JJmg0ErMikI6P/uA5dcOu5l6FrSSsBkMkaJKMk7rbjw9+/x/OfvCvrF8c7i2T6+XUvb4cbr7wa3yz+Er+u+g2ZgFusNERubWRR4S/EmDNGYviAQahQ/fAbdjjYbCC4qNhQq8Ux7bGHsSdci4SSkXtE2U7Q7sK1o8fi4pNHyPNyOkw/Qp4fpMGUSePrFT9i0fLvcbChxrSkoQ9p2mTaenQ7yn0F8tlP6TcAKoELPSvMcZ6HuS7yfk559CF5VgQ6Ra1ks6NNeQvMnvUoVv++Cp8t/Aybdm6XfT+cTsDjN881aiKDi848G+OGj0ax2weGh5GdydC3Vz96V8C7HaFD+LNhv4x7ysdpw0HQttxfgJ7lbYWB57Y5cdbpZ6LfMcfBRzuVaFKY4jVaDAmPQ4Dzt//5Ibbu3imNgXgiYSpbaBUSjaNVcRnGjr4AwwaeKp+tRPEhS/sBAr4MIctoaHQDd7zyBH78c62wxqWQzzoQSGYx85rbcUbvAbK/8HmSEW+xlpoDVc3rGKsOyf/+/wIArZqhOfh0dA1tgjV/VWdLPfE/QjpM8o4JAFq1hwW6WH/mExfya6+mn2/m2dq8vs/HEv7qPf6T2HPkWvI/fz4w2RyktMA/q277q/vR/Pf/87MQiDUDJfK/zIRbyzHbdNIWQlaeJ64EOfFcmaW9AgFns/gjeOO3BxBujIgEM+vWEXXEsHLDL1i3bi169OiBgScNhJJlk1KFPa1A1V1QFbcobRLphDj5sfkkPnn0rybbmQE+9O9jYzyrg8nsitsj4GMKOnzFHhxorMJ3K7/CwdhuBCpc2LJrI9yqD/aIgjHDLkP/doOQjdK3kMAlrRQywvJlIJTlhU1/WgnhEjsWMhrJBiSOImbyUNmQSJA8khHfQ8OuIZ0lAKjjwN792Fu9C3/sX426hlpUqJW48vyrEFAKoDKwxEY7BzHlaxp/8txyxDLrGVrPqalmzoHtR5ideaGPeQ/OGmsEu/jFscHzGms5rlusdRqTcTRkNDz+1lx8t3MVkl5D2H9u1Y72LVvAr6rS5NxbtR9b9u5F1uaCmlGkaeAvKEYg48Lc22eiW6AcwYwdXo8TmpsqOwMOQ5WmGFl7NZkIrnzwNuxJNYgCwuFIoVu7AFq3aoX1G2twoC6CRCaNbCKJskAFKrIBLHj6Hwjqbqm1KWSwwWQA8l5zFHJsSYAZ9zZ+QFrh8CzucCHmzuDJxa/jjcXvy95qd/H8bEeSFneAKDQbww1wepyw1e5b05QCbKauHT0BLFCl6Yb/j1jx/Ell0TabLwjN/82BbX7lmfDnBSU0R+3zQRdrwFgSCGF45RhKTQtZzqhegDEzss4EI2DDl199j9ff/hDxtIluS5qZpkPXEtBSUXz/7RcoLGD8smnqLYxDif42Q0DOHnUBWrRoh86du0rABu/V4cOHhclHKQPBQBbyLOiElZZKCxOJ+FIwGJTN0eNxo6AwgM6dO2Lc2Itw4okDTJ/AdBxKThIkn9My320mARY8mEmNsuaY6LB80fMwa0coGkO37v1M3xUHkEoBXjdwwejz8Oyzz+KLL7/FhAk34swzB+Odd97B+vXrMXr0aPTo0Q333nsvLr74UnTp0gHffvutsEd27d6B/v0Ho337MkkKJgj46suv4PeVG9GzZ1t8+ME88eHxeT1y+JXFQuTluedshYZYnyMXXmJNeGviWl2X/DHVfOG3nnHzTYY/Z3Wt+MzlAJAr/qxxyT/5e1bnuGmjy5kBN58HTZt2ngdgU0chbwNu6nRZUeN5A/6obkTO9LzpvuQZ0OZvlNZntD679RryffrpkC2WSiGoulEbD+GRd15CyKazzWIau2oGLj/7fJzY6hgUKm7EI3EkVJukyd066x5sbzwoh1R2usWrLKlj9KnDMOmSqyVNjoWGMMcIMqmkRZvFKENAaPhsc9oRR1rYHTycPvX6i1ixZT0Mj1OkfpKcmwviICDC4iscDou/ZInDjYevuBn9evXBL1vX4u4nZiHlcwjLjYUbO+NcwMmA4nzlQdKt2cRs3JsA3n/xNRTaVAHWKXWc96/Psein74Tx4gx6pLgR/xvKfyiB5WZAj88cEN/KX4Sbz70IQ7odL16JwlYxDMRdNizftQn3z30aSZ8i1xIns82u4PQBJ6NDm3aYv3CBfL6Yyybm6ARX+f+NaAKVhSUYeeZwDBsyFC/OmYPd+6pErkfwjwsyC1L+DtP7CuI2jOg3ENeOvRyVniDUlCH3l6yrCIH0gBs/rVuFNz//CAfC9fI5WYBS8iJcYRbvlMkRRFNUed5kbQzpdzKuumAsyuxulLv8cmAleES/srTPifnLvsMb8z9CvT0lh3muezLu6BOka+IfGvB4oaQM8Ssa0qM/7r5pkhnAYleQTppeTJREU6pKYJX32UUfOadDwFdvi1Jsq9mLlz78B775dRl0r8nOILvGOnTaDdPIV6Rv4SiCNieOb90JD064FZ2D5RIAI11Qj4KqeAPW7NuBF959A3WJqCnpFJaBZnrfuV1SmBHAo7cSWTUEsYf0GYApE26WIlrRbMIk4bIThoYVB7dh8uMPAH43wqmEjDUCsN06dsZZZw7H+x99iIN1h6X44jiQ/ZCsgWgCpZ4Azh4yHBeefwFefuM1rNm4VsBNMh3VgFe8Bwk6UV5FSWqP1h3w5NQHZF7ZI2mUlJWJce89zz6OVbv+lPRY5umwYCfoc3K/AVi+bJkAfyxkWSjyPklyeSxpgtLZLE7s0gN3XXk9Kl0BYVtQLs3neRgpjL73FoRcpp8hxz394pgY+cnTL+HLr7/G3C8/QUMmgYJAoZjSXz70bNw27iq4NCYsG0gFVCz5dTn+8c8PsPvQfmHTcq4nAyqiqZiwcDhGCFxzXIhnqJHFaQNOxrVjLxOQqQiqvDYlFwy7+HnXJtz+/KPy2gTbyMijJ1WXdh3Qv/fxWLx4MQ431sMV9Auz0unziLSPr1/q9mPYSafgyvMvwlvvvoPvVv2KqGH6Z/I/gviSnEeGYyqDk7r0wMxJ01DEPnvG9NUSENVmQ8prx5uLP8GCZd9if2OtOTbZ+eU6R/A9t28TOOCYsMVSmHr1RAzt3R8F7Pg7FFTbNFw2aSLq9RhsAY88e85vrtcitad0yiBz1iZ2DP4ExMt0+AmDBKjdk6jDrfffhUPxkEgWRS6a81Mj4/mElibrkeAnbRX0Qg/eWfhP/GPRZ9A8ijB8CEo5/V7xIKZMlI0ckQ5mNSTditxjAV2MrKwD3Qor8eqUmSi3ucU3k/5mZNDwcLrpwB48Ovc57K6vFuA1Qx8vO8GulKzj4qEonqqGsHQCcaBfu66445ob0La4XBhL3FMpI2ZThjLnZetWYc67b4hsnKzU2lADAj6/KQ3noYRdfdpV2BQBPAh6Tr3mZlkLvEx65Z4jicdmAI1ZXJmFuU7PPLL13HbUpWN46cO3sXz9amTcTjSmosK2JgOMPysBX4rpKcjPQpZVr9J2uP/629DeXYgAA67icQF6tEIPlm9dhzkfvYuDoXq5R2Sqcb9OZ3QB6sUnMaULwE8Ayp3O4vTj+uKGS65ApdMv7FPKGHm/uCcRIL7hwekCnlMmTrsAR1pDxxatMXbUBXjrrbdQE6qHI+AVwIXsKUnz1QwB17OxJE7u3hv3XH+rpJAWq37oBEnFgCUvoCyXBs5vOd1OJPW0AJBsIhGAfevTD1GXjAowlCDrmMBWTi1AjzWCLrQ2IAPtytEXYfy5F8IZiknTg2fMqApMfG4GNhzeB91hpstyQWfI2Li+Q3HTmMvh1UwAkCE1EixC2wpaL1gMQDI/soawEDIeBz75/kss/HkpDukxNLKg9bql6ci9gfOEY5vAJNe86OF6tCgqlUbF5cNHmw08Angut8yHukwSt8y8F/sSIQFqRbqb0qQBdPm4S/HRZ//EvppDsPndaMzSQ9chYDN9Fsku7NGpK6beMRmLFv8Lny6YL81NXg9fW8Iv6SunpVFgc+P4io6YdvVEtPQXidw/oKqoSUUxf/3PeO7Dt2WOxu0mUMdGV4k7KKw2gpBsgnFdI9tepH8OJ5xs1sXSOK6iHe6fOEnGJfdAPh+KjG2VhRhz6wQJYkmK9W4GDlpdJLOY9rfrcVHfYfAZ9ATLnb98Cv7YtRUvf/Au1lVtQ8qvoi7WKN6aNIkn2BYJhRGAKgxFezqLwX1PxG3jr0ep4kGQ61xaR8yRwfZQDa6fMQ0Rt03OkDIPY2l0aNkaI0eOwIIFC1DX2GA2sXLeejxL8Gzgp1QxksTg4wbg3hsnCeDqDQawI1qL66bdjup4GJmgKk05Ss1tPI+ILZJd/uS5jwCtR3dg8lXXY0jP/gjaVJGBw6PgoB7Da599gK9WLhdPr9rGBll/aQ3Cc400CmjaT6lcJCbs+bsn3o5eRW3gTwO2pCZhjUyFr3fouPvNZ/HD5j9k/eKX23CgIG3D4zdNwynHHm8CpJmMNPEscKI54PffAMB8goEFADYnNuSVDU1//atayFK7/b8AgM2vx5QAm+qd5jWH9ab8fnPSQlOJmQvmyv938+u23jO/bsn/+XxygwBReUqo/1YH5YOG1u/8hwKrGY5h1VHNr8+8p6aaMJ/5Zu0zR91XCbyht77QCU1jCrGeoUjQBAANWwo66y8JGiKT1y9M7XQmScN2JJxxRPUoqvbtwS8r/o1W7Vuh/wn90aKwBbIJOzxZMmmJGRBkCiKpxwUkMy/PJoxBu2Z6DgoLVyUATsUQAxXtyDizWLttDVZvWoGkPYG+g3qjOnIAv2xYJq8RdBdDrwVuv2gqSmwVbC3JRyGLWMBONmYEUjBDRJ30tiWLlsonJzMFyJRNiWdmxgEoqgOaPYNoKoRd+7Zhw9Y/sHfvblNtUqAg7KiHzWZHhbM1rhh1FQodZbAnnHDDJzJgm0toJE2PxSLO5I+/o8aLVTfnWJzijZf7ErA7B8yK+on2IFY4LP1QaU/kVBBPJs175XPh819/xKOvPYdkgQ3wA+3aVojVGT1T27RojfqD9di8ZRtSdnoIAgG7VxQrqVgCN4y5AtcMGQNvTIeHHq2pKBQv/RcpgbbD7fMjnklgU90OXD1jEkKuNCo7tUOosRo92haKpcve6hQ27zyALMNgDAc8uopTO/XBS7fPlHBNru+8Q4QvOd7YCOW/7PRt5HWkad3gQzpu2td5XX40GFFU2xow+cn78Ed1FRwBBV07V8IXdOHnFSuk7mjdsgKbN22A7XDV6qYUYBnsVjKQlUSZJ8fkfc5/QPlgXPNuRT7L6a8WsyPfsyi2JrOtCUDJTeC/An3yX8+e8yYwkylN4+CjFpscwk2vAvO1TM06//3Vtz/g9Xc+Qjxhyt4sANDQ6UcTwddfLIDf54LqtHB/O3R2pZxuYQAOG3GemNh17nKM6LeLiooE4OPmTpCjrq5O2Cv8Ozd/GizTvJzdzJKiYkHQCZaVlhUjkzEQCTci4PVg3vvvmmhyyuxeiT5fLl3cpY66nRweAkTlDsbCAmT3WfzqHJg79yXMeuQ5dD22I/r27Suv9/HHH8OrOgXsW7hoMW68cTLOP38kXnxxDjZs2ISzzz4PAwf2x+OPP46RI0eiuLgYX3zxhcgZDxzch9NOG4qSkgJs2LAB6ZQuzMennnwc77/3IaZOuRW333GL+FK53KqYkcp6mTOhyOYM+q3PQQ8ua3HOB/L+L1+K/HGRv1Hkg2z5LFTLn0+KhrxADhYS+ZuDJWm3xqHlGZgPAFo//1cbctNi1MyrgL9vbVICNuakFfkA4F+N/+Ybl/X5rM/MczS7nPw3vf+uefQuMMWM0kIxkoWCyZdfi3OPHYBSmxt6Sk7KqFMzuOHhu/BnQ5UcUMmwIkPOY3PglN79MOYSCSHZAAAgAElEQVS0EcLqoBcVgV+GZfB+kpHVtqQCrbzFyCQZ8kEJkCGd9Pv//hSWbVkLe2kQh6KNIuuRwxdB95TJnuIX/XwIahRmnXhl8sPo3KINlm78DTPmPotsgUuAO85HBjNQOkugnL5xLBR5EGMnOJh24Mt3P0JR2i4A2O87NmP6EzOhFXkQUWgsTQmXKf2ntxglxxIWQSYgAzTIKEvoaJVxYsb1t6N/264wImYIBAq8WLxxJWa9MVckyQTtCD6y203pMMH9cDwKh9dthkOIRMQhwAyZVgTj6ItTXlomrA4BMBX6kMH0DORBkwWo3QklnEal4sONl47H0ONPRKFuGltTdpRy2vDt6l/lYLs7Ugfdo8BGpmMy0cR8lM/D50NfOZrv0zSfhvE60NZbhGemP4gWqh+lrqA8vwaksfzPdbh37myR/1Juw9eTgkBVhQFCmRc9SHQa5qczKMgoGHn8IFx7/iUCUrrBkISMfGb+DCWg4k0lIRU2NGoJFLauxE9rV+KRl5/HgVijFOg2xtYnYvLZxfoAgM/pQX2oUeTWEnSSMuCNaBjatjuemHyPFFUsnjim//Xbcjz1zitIucy017iWMI3KPS6zu5eWzFsBgAhmu7J2AX1YeHQpbY2Zd96N1r4SOFI6/A63JA/+dHALbn/8IWHOJilrcLFzBxR5fEhGKWnQhOFC9kwslZBrpsTPQd8WBpjAgQ4d2mHzpk3SKWW3loAV/Zp4H8W/jn6HWhauuI5JF18lqdwlWTcaI42IB5x4aO4z+HHTGpGOMt2TezCBA7JsCdyF4zEofo/4ftHQnOOQwLxIhe2mufxpbbvhrmtvEraI+EE6nAIAnjX1esQLXbJGiLdZxoAfCu656ka88vprqFHTMv/JyGABf/Ww83DNeRfBFteh+r1495uFeP+LBSITp2xdvLhsusx3+rhRgkdwAilNvO0kICeRlIKVgNBjt05D14IKASx4G+uRxo54HW545mEptEQeR8apYfprEoQPRSJy71g8iudlzhyb95GeTwRcurRtjz379iDpVQRMt4JfxG+U/+lZkfOpoSQmX3YNRvcfLL6hLALJEtK8Lun8Llz9Ew7rUWGRWNIQgkMEJb1+n0jvuKdLEErGhhK48OTU+3BcWRsBnPdqMYyfchvCDk0aF/T+4drGdY+/R1YQ/06FQdDphqshhfsm3IJhPQbITl7vSOOaaZNQy9Q4qoZzz74gkcVLDz+OEyo7IBMxxx2CHnz0/Zd4/v23kCn0CjjKcCUyfQiicA6QVWyuQSaDWHfYhSHHLwKzZAB2LazES9Nmoszmhpc+l7asPM8la1bgqTdeQiOtAZw2AT64rnCuMi2Rr891k8+M4DsBWUl7TRjoUtICj0y+G5XugICAXJcok129dxtmznkG1VpM9h2ypwiuimk5GUjJBEoKi8Q/lM/Wq9sw+Li+uOPy69DKWyivJScI+i2awYPmZ8kBgCmefQIeVKfDuOXBuwVQJaM9lmUao0vWf9nv0yZL0q4y7CUr8h8yVIsTdvQsboVnpt4PTzoLL8OjHBks/OPfmD3vDfF2JOuSY1esFAge02bFaSbHs9FKgIJNmwDl6akM2viL8cz0B6TxInuoqgq4u6V2P6Y9/zj26hHUKbowLsliitU2oE2LlnKOYnOH9517hARQMAyDMp5kSsaPX7fh6rMvxJWnngVv0izUBABs1ry39toobW0UOzS3A1/98hNe++xD8QCWxGnVBEYYXMdAHD4XKgS45vF1KwNFMOojuGLEKFx91ijYoykJTSLDbcKzD2Fz7X7mTDadq60QEAsA5NlKUlIJlhKI4VmWQCD3KR77KFlX7Ticjkiy7ZbGQ4h6zcKMDGo5O7BJKyFKOd8tsmpzCelspFx3zliMHXKWgLl8P4LhB9NR3DZ7BvanI9DdJshWFiiEFkugvKQU9ZGQgGmxrAZPoV+8Pim3Z9hYgeqRsXhMl67YvnOHGSLCostB6ZfpR8mmojQUSZZv1HD5WaMwYfRYaez4ef8UG978YSHeWPyp3GvxVzXoPZmGx+UXI22qJnifJSAnF7gkZ33dEBDSGUuje2lrPHH7XcIEJPgVSsYR9Su49sGp2CpsEjMUyZ7WUGg4cevFV2J4174i31bopepzY+3erZg591nsaTgkDLkIUvAWBuReSDNcNb0Ts3HT99aIa3Ivz+g7CPdcdwtKNMrkIfvS73u2YupLT2A/Emh0mBL3YrsL6UgM3qBPgH1xSqfXLz8fPTXJEiQLOJwQ5mqxruKKs8/HJUNGCgjPNOMb75uGuNMQ1i33Fp7BvblQOq7n9BLVUpooHNSojnuuuQlDuhwvjRKeN8gifG7em/hp0xo0QoMz4JV9iMAm9xPxjvSajE6OKTkj6QY6BCsw+8bp6FXRAZlwFC6F6a1ONNjTePgfc/Hl2l8FIOZz8ZIlrNnx5G334cSO3aCmuZ4acrYT5leOUGDVwdb5PL9OyWeqHQGWjtS9zWtdC9yyaoq/AgnzAcB8MM2qJZp7/1mvxT9NKacpzc+vu5v/3XrdJj/+nGUSP3O+B2Dz68v/91+Bef/tc+XXgVbIQ/7PWmQN+Qyi6jOJS/n/NQccm1+b9RlNYs8RH/bm13QUAHhU7W1iAuLLJ0QLAnIEaNJNAKDdsCMbYyM9AC2bQtJOdRFtitJIROMIxRrx1dLF0oDp1b03enU7XnwBmaBrtzulzrA+h/UM6JnMkA/Kf+k3F3dHEUtHBTyqq6nDylUrcajmII7p2RXHn9RHZLjvLXgXEVsIqUwcQU8Byt2VcNd5cfWFN0A1AiI/ljozBzKZCb8cF5TSmt645qabRSarwaZk4VTZzEkhYUtjxfoVWLV2JRJGDBoSEhxKmxtPkRu76reJAtMTC2LChRNR6WkNNeWBqnOOeuR38gHA5qnSzZ+NpTyVtYvnEa6rloVdLqSWTzMfAOR6In7TDDRiTSjhV1mxKbjt6UdQ50ggZoThL1YRCKpoaKyVQLDyknJs3bQLyQRTzZ1wKx5pFJFh3feYHrj/hjtQoXkQoBTbRtIEbRHS8LqCyOge2d+jSgIvfv465v3wT8S8OirbtUMoVI1Te3fF9j+3wlfeHr+t2QJwzWdlFcng5lGX4aYzxkjdxXvO1zXPO7Th4nMhAHiE9U8w1k1LmIwN8ZiGQGkB6lLVWL51De5++XmElSTadSiVQJP1G7bAF/ShU7vWSDMYqm6vCQCaANoRBuBf6d5lDDRL/clfpJr/3QIB8xed/AXJlHOYCMx/Aj5HA135r3Hk7xk5kMmrCE3S7GaYh4282PmcV4C1CFipgt8u+RFvvfeZAIA8bKXSpk9YxkghlQjji0WfwedVYc8Fi5AuzXQsh+LC9p1VGDbiHDHb5XtWVrREz5490aJFCznI7dlTJT5Q1Liz+KI8QdPNZEaCAeyAE4gIBHzw+txwORXE4mGEKQWyGbj3nukYMeJM8ab4z6iMvDS83I0T5D7XkTGBXA4UB2bPfgbPPPsKNm1ZL+bKPGxMmTIFiz7/HOvXr8OPy37CNdfcgqFDBuIf772DDes3YfT5o9G37/F4//33ReK7e3cV7rmHEt/xEvqxdu1GXHfd1Zg2bRq++vIbnH322di9awcGn3YWJt8+AdPvmiI+YZpI5qznYz1n87laACApx9bi9n8BgObvHfGrlOeZ6xpZzzYfZOPmYKW65i+k+ePSAgCtDdOaB9bP5wNu0u3JFSD5m7V1/fK9/0G5lwLE8s60jE3zJkT+/MnfeJpvpPnXlGGxpbqELr6xbj9umjsL1fa0+GFRVslu8J2XXI2xvU9BGWj8agiwVKNmccvj92F9zU5hwlCmxMMWzZJ5ECxV/DDo6UIWJw/fBG71jEjfCASd1/90BCRVTYemZLFm/w6RFNe7s8JApDyQ956d1QK31ywKWQzQwNntQkMsgv6duuHZCVNR5i/ANxt+EwBR8zqQZbQ5mbM0iWboQcBnhoooTmEeqnFNDmMLXnobgZCBooIC7NdjuGnWvdhQtw8Ndl26wnwvU/6aFR8wAkMs/ggYaHYDfq8PaIhhYKfuePCaW9CpoFzYBSx+fzm4HQ+89CwaXDQLc8q8oVE+f0d8CX1uUy5FHzIWl0y7pJFvLpWWY4yFs3VAyf++hJbQWJphHbAjmFVwcucecuCmvNnvdCOqJbG1eh8mPfKA+LhVG3ExyyYriwwCglv8k9fAAzfHLV+T10Yg0p1xSEHSrbglnph2nzAlCWY32nTc9/yTWFW9S7zL2EEjUM9xK40EhyJeePQGkxTThI4KxYuHb5iM/u2PEUZAoj6EgC8o85hSXzIsyPihdxifHaWddUYM9zz5CHbWHULUljYNy1m80aCXvl40TuU9jSVQ1rYVqmMhaMkkSt0B8dN4bMLtOPWY3gIsxZ3Al5t/x4zXX0DUYxewWsIg6OHDpM9c80PmJgGUnJ8a/RMJodGrz50CerXphJm3TkcJVJQoHvFQ/KV6GybPflgkd2TkECwhe46SVXYxCXa4Aj6RpxHwFS+7WAKlqg+pJMeRXdjcsYaQeGJanmTxTFqYEJqNDBYVjqQhHnCUC8yeej9KDZeAQ/VqBjNefgZLN62GEXCL5FZM+elLxoCfnP8TgWamavMQI2EuUTO4xc7QmvowWusu3DRuPM46dYjMXwK39LUbc99tOJRNSFgH5zhBKsqD2xeVY8e27TDcdrg8TK0w4E1lJSxowphL4bap+GnNStz36nNS8IeNhDBxyJ9iY0FTWBCnxMuQzBVhadEsXAA7s6Ag461PWVs8csMd6OAImDLWAh9+2b0ZN//9EQmnIENckoF5aFOdiMZjJtOYn43/ZU2GK+cXfS05bri38BwSTcYRzqYRLCmCFo6JHw3nPOe3r6BAnkmh7sSJbbtizvSHJcXRpXpQn4rhuw2/Y/Z7r6PWpaMxzeLPaSaLSkKdGeZD704yWSj74/mCwDzHTms1iDl3z5Dgo0YliwtvuErGJZOI2dCR4BJJxLbLPOW9oF8XAX9/2MDdV03EOf1Okf+/O9mI6++9U4IVGghosxFtd8JVn8Dc+x/BCW06CwOMhfr2mv24/YmHJaWSc4KAmIuMZso/PE4TuKEnEBziH0lWkY0gPRmAOVsKJsp1KarEnOkzhR1MKSaZlmzc3PP8E6h1mPONc4zrJSW6ZE9x/eS85WuJpxhxbVorsKue1EUe16OkFZ69836Ue4MyT2pTMTz27itYsm4lMkGPpH3yMxPUYuNA/No8ZHdG5H6TYcZrmnrVDRjao68A5pR3Wod5Mt5ZlPBLAj24L6mqAABTnnhQGEoHjIgA6UynlZNTPIUij1+AUQY/MIWboC7XKTK+Wtq8mHrldbL+UurdGA5h46G9mPHey9hrRBFxZaRo4HwUD0XxL3PIPWAYEUOFuFepuURTzj0mP3cNlmPm7dNR5vQKs5Hr8tbDB3Df3NnYn4mLBQefqS2ZEgkwvdY4r+jxyHWYewmbhCKPZ8NQNYEYrS6M0zr2wKt3PgxPgiEmbLKx8W2CpNa5QYpkJtv73aiJhrD1UBUmz3oAqaALtdmkrHeMbCeo7WZ/w+6U5kKc+7PPLUx4rr20YajIujB32kM4pry1SI04b/82+35srj8ga6957rQJk2ps/xwDMK1II0IKFjIxYF4b54WEXzFAgWMpqyHs1PH+T1/jpYUfIeSzS0OCawklxwTNuA7KmS23vltemVQCtNFUaRQdW9FG1mvu1ftSYdz2zEzsToVkL+K5N90QEcCaLyHpygG3MH2ToZAUotyH6VXK5gUBKwZHNMYiZkoz06Ppa+X1SmOJEn0zRCgLn92LgqyClx58DC3UANRkWpo1r337Gd76aj5Cdh0GE9P1lFhC2JlkS7Yl13h6ndJzPJWS5jqbBJxfEqgVTQhT+8JBwwRgJLuboBpfb+JDd2FT7DA0tykbVtI6AoaCO6+8DqP6ngZP1gmb14N94Trc//cnsGbPNhheh7Bi68L1AnKzGcIQKp0sVs5j1jb0l/UHxTrEGdEx6dKrMPakoQJiE+wmS336q7NxwJZEI9OM6L1ZH5XgD13JmizdXOAbfWA5z4UFzxAR2m0RrA4lcHLH7njxvsck7GpvrAET7roDMTWDkMFmqwkYO9ng4/qlmN7daXpzZh0ojNtwz98m4rzjBsozC7kMPPfBG/jXLz9CD7hk7EgoGRsvDN9iGAoB9FziNln8bCpzfJXYvbj4hKG4ecx4FAiQz3OjKuPxqU/exKf//h5h1bQWYaOjOG3HM3c8iL5tu4gntayNVGCIRZS5xuZ/5c9F6/vWHLBqHfGVzyO+WLWExXL7b69pvV7OragJBGn6PYIhzYCto+r73PpgAYD513dUHZb3uazX5s9a5Ir/BQD+dc1+9Hf/GtQ8so5ZAGDzeij/PjV/H+se59d8f3Ut/DkCgCTWWK/vyB7tyShheLmv/L+z7ZJluJ0jLcW4Qzd9timDNewcF6xrbXBl3EgwwE61CWCmOayQNq6FgOZO48cV32PL1i0oLi3CsT26o3XrtvDTKzPrggtuKOwqkv1HCa7CPVBHMhNHPBtDvdGA7VVbsWPLVkTqQmhX0g4n9jkJ7Vq2R8JIYUPVBnz169ewFwH+Yi9q9x3Caf1Px+Z/b8ao08egc3kvOA2zYdnc+4+IiqGbQWeyH4EYBkOV2JxKo6p2D/61fCFqk7Uoa1GMmoZqFFcUS8jooAGDsP9wFVZv/00YkgXJYlx+1hXoVtkTiHDfU8Q2wnAeYQDKc8vDl/4KW2oK/6LKjwAgA89ydTdrNAlkkDIgt9/wrMF6jQ01G6SZTg/T2vo6zPnkPSz4cxUiCpszYQT8tEYiMzuLwUOGYPWaDThcn0BGd0poipEwEHS4UOZ049Hb70Sflp3gipgN96geQ7AgAK0xCqfdB5uzAI0M83LFMHHGbdgV2YZM0AHV75dU4RN7dsXPPy9Dx+698dvazUimneyyoMgRlDPU0JZdENSzMHjQYV3GVOUsSSQKGHjB+8SSnOx1nYm+rN/JFSTJJ5OB6tURtmt47rOP8fEP/0Io2wCXX0W0PioNEJvNwMBTToatvmqNyWjNMf+syZ/fFTgKgGjmxZZvQpoPwnCDpL+klR7UfAJasl1575yu2UTyjvgImgOA3c0mQ7WmhS73F6FhC4ApHQ1TIsIF2/J8k/+Xl2TDl5IDm+LEku9+wD8+XIRojNwPm0h32SXK0kw2HsWC+Z+gKOhGWmO3zNywkynq8e3YvqMKw84cZV4GKeKqE6XlZejevYcwAaurq7F/30HZxLgQkA2QTKZzHjoO2fDJrPN6A/B4XHAwDTARRn1tLaKxMEKhMJ58fAYuv2wcBd653kOex6LVCedQENaD1YmV7cQEQeFAu47HgOSpqv1bJS2Z9+WjDz7Ebbfdhbvvvg2t2rTG5MnTMHToaXj91dewceNGXDD6QnTvfgwWLlyIP7dtE0lwKGQgUGBHJJLB8OGD8MorrwjAOYCJWEzYY0GgAfPefRmDBp4El+qUe2ZOWHNSWv49HFtNDMA8c1ZrAZBnlge0Nd/ImoNv1rgRwIeTg9LpXFoei3kZE2TkMW6cY1K8x8x7KaCHxdYjeJBnKsufJ7iT/73mHhECCuYWoPwN8simcYTWLt/LSzkyx+WR62i+Cee/hvWZ8w8Q7IuLZJ33y2XHqgM7cdsrj0uBwTABSjPJzrh3/ERcPmAovFFdTF+zfjcOOXTcMHM6/qjdjoTHDj13ICAzgwcnJ725ydKgkTR9EzxeM4wjrmPKFRMwbuAZwphwEGT1KPjHkn9h7vwPUKNoSKimLIieYmWqDx3KWggTkTLanbt3QWF31+7AQ5OnY0ibbtKN/enPtXjk1RdQl00hrTDG1ZQL8eBJ9qEURQwXSGYQyDjhS2bxyYtvoKXNIwdXgmTfrP8Ns96ci6gjg1giiqA/gPYM/PD6xf+l6tABNKTipnTOQcl/SqRblHY8d9N0dCkoR5HbJx38b7asxlPzXhe5FhkgkkzJQAoe/O0MFUkJAMVUSQ/BQBb+elqYGxwTYjNA4DEn4SK4IF0rNtdyKbRi2MsuakqXQvStJ59HGTwwUkkpYm954C5sj9aKbDJNSXcuVIA/H4RLTMMJPu2vOWDK4BQbQlpSCmu/YkrGCnQHLh48AreNHS+d8PpsSgCHfXoUupfeXhlkdE28dSpLy1BRUiYs0ZrqagFQ6JPTp8OxmHHbVJHTWv5W6QSlU06RB/Lz6Jz/Toj/WUgx8Pwnb2PBj0sQQ7pJzsWNssDukoRaBlG0adVK1ihKSymRYwFMxh5Ntu++dAIKGBFgt2Fvsh43zH4I2+N1SKqUsiZQ6g0i1RiRYA0WbsUFhQK4NkTDqIs0mmwqtxOEBwmiBRweKNEUxp95Pq4+dwxKswwm0fHLvq2444kHkfQ4RB5NhhMLMAlecHlg18xijYWlgJgO8zBEAI5zg0AIx6aAIIpLwDcJcyKITaN2Z1bukU3LyHwpimXx6ZzX0crml7lLKeDDLz6N5Ts3os5IynVT5qtFmERmdhxVhkYE/cJa4n6SNtKmNIDS9FzQiDeUQttACZ58YAaKyHxL6MKoOGfqDSLZ4nwUfqTfLYW+MO4U1QQZCZRqGZQ5fLh44DCMO3+MeJTdcNdkWUvIYiGLiGcRmfMaAQ8XiotK4XX7cOjQIfGSYggK/RkJVkpaHCV1KRuuGnoubjjzApFBkx1K6eC0157BgWQYiksxgSuC2GTIarqww3h9PPjw3nKckd3J+8K0VwtY5/dlDaUnqUEAXBdpWobsed6fTFZkes76OL6e+44AsMlMRkCBa++/E1XpRkSdJptLmgQpQ1hnQ08+BZ3atceq9Wvx3e+/yGcie5XS8iKHF+5IEndfOREjTh8qPpdjr/2bgKRcdzinkiDThCnOujDubPwsOdZT0HDilkvGY3T/0+Ta92ejuHXWfdiVaJBEVa53HEsVuhOP334X+rbuLKBDyqvgoReexvdb1iCqZBGBBju9bOj7Ql9HQ5dwDga47KuqkrACeo/x3rLpIcxCerASACyuxNxpM8WCgUUIPenuePJhAdAI7kSMFLwFQcRrG0S+XQAHygpLwWTy+nAItdGQjC2yylKOjNz/EqcXzroYRvc7FfdNnITQwRog4MHoO65DssCNw8mINH7IxKOcmgFIhcECpAxDfIWlMZrS0bm4EnMeekzCUvxZFQrNwumlw3TtnMxbTjY8x9khQBalo89/8AZiXgcSXoeE6XDrol8c1xAymso9QXjpQxkJSZgHJbFkyZ7SsQceunmySNQ5RyiRvHnGPdjQeNB8LVsaNqdTwBh7TBewh96bBDXYlKL3JPcHhaFH8SgUG32fnFCjaVxy5jmYOOoSYaxzLyBQOf6BKYgGFEmK5Z6hcvymNJHR++mNRoApFywg5vEK08XjcPg9Mp7pqekLa/j00bmosEtUgunjxYfL802uyShHDRZIjgwajRQemDMbmw7txZ54A+zFXsQI+iCLIt2BwSf0xwndesrevIQMkkiDSLXJvqP/oCucwiX9BovUNRuJCYh4xdP3YUNNVdMc5fuRJTW2/2DccuGV8Gp2KYyONHrN0wzP5mQRumwE+SGM6Ygjg5AbuOzOG7E3EYbdp0oqPOdgWWGxMAX3HzwgVgwE09hkIMhOALAgnsHE0eNwwUmDRR3AM0NVMoTb5jyCnckG2Tcl3V3LyDkgHY2bclDyKjKAKj7V5DGajWr+PzbsmTwsezN/xqFKMrykbWYzwjphgi7PAmyolil+PHnLNBxX2U6aHo2pCBZvWIlnPnxDvPDou8i9iCxiAbS1DHyKKg0EsoP27KuSMwRDWcgWTErooD0nsc/gH8/MRUGMCcYOGH4Pxt91K7alG5Fym4fuUpcXRk0Y08ZPxLhTh0tAWzpgsoVfnD8PCZfZJKDEleNDSWno1/4YDB54itiYLFzyjQSi0GYiQ7ZeMoUSp1/8kV+/91GoMU2agWxIXvngHQgHKe0jMG5IIjPvjViHJJKyRvCe8VzE+5WlV2bWECk450CBTYU3rOOT514RpiMDQK6adBOSbgeiii7nnqieyNnNCFJqNnzYLE1D9u1J467BqF6DkDLS+D20F1OemYmIkhGWIvc4NoIQiqNbmw4YctIgOQcuX/kr1mzeIFJmMunpFWo0xFGRUPHu48+jS2GFeHBRORN2ZvHCovfx0U9fyzzlZ/MkIWqTv09+EH1adZZ9kJ+HDdT8c79Vb8pYzwME82uWfICKCer5PyvAfc4nvHnj3/q5/NdtUljl/Z6wEXP1TT6Y1xxMlPrHbnrAyX85f06pk3IAimWhZNVK1jXx+9LgP1KS/gcA+t/ugVXX/L/8aSrgjgSNNgdVTVuvIwEfFmiUz7Zsfu1HXxcDFrhQ5ZiYzQgclkSbjGirjsytZEJD1+xkS0MAQNZjGRvHOk9qZgaBhHqQDEMPNxv9/Ojpxga92bzO0LvAbWD/oSqs2rAKu/fuljN5y5at0b5NO5QWlMv6w7OOhILY0qiP1GLf4SocqD+IQ6EaqX/K/CUY0LMfjut4HFSdDYQMHF4HPv9hPnbU74Du1tDxmI5Yv3YNOrTsAFfGiWyDgmtG3QxV85ngItlmOasuW1aBLUMrAa+cy20qm+M82cRhcxrYtm0rvvnpCwRbBtCycwts+nM9+vTvjWU/L8fYceNQU1OD739aiqzbgJZMI6D7cVK3U3FKj9NgCysodhVCT2Zkf8qXW5uAsgmemtiSaWVlPWexxMgF53AtFoMNjv0sa1vTikgk3RzDRB84jnk+YmONdYqSlXXipzW/Ydarz6HGa4BZKK4MvW81pI0wThzYH4cbotixax+cvgIYGQXxhhQKnF6gPipM6ytHnAd3VIeTYVeqikiabE0bvAwwS3I4+RBz2fFb7RbcM+dBhBz1KKwshC8YQHFhEEjFRYF5bK9e2Lh1J8JxGxvDNNgAACAASURBVPyOIFz1Oha+/A462X1w0t6A8m+RfjPJiGAsWYE83PA+mIG3ZJDy89m5lthUmZduZ0aa/bUuB+6c/SBW7vwDSYXnENOSQ3E74PKopgdg/oTI7xLkL2b5k9VaMMweLMMxaIJpbqBut1c2VG4iLvoRkS2gaQgUFpnGz4oqXSHZeEmdVRwSGsEIbH5PTJhpoiioEi/WDoU+JhpNEGkwzYQr03shqPrgTinIkgbscooWnRuAwYHDpE2PV66J/iFCiWfoA0MM0pq8x8//XoF5H89HLKkjmSLjyBCtu/gEJaP45ON5KAyoUOwGNHrg0JPM6UI6Y8O69RswZswV0FOm7Jyhf1RXtm1bie7du4vst7r6sNyLSNg0X0xS5pJLI6ZE0O0pgNddjMLCQuiZMNKZOGpqa1BPHw3NQCqdxOBBA/Daay+LF2GazAIDUnzFdMoZbXBS4sZ1hj5nkohqbjxEebkw/P25FyRghFJeLoq8dwQnP/jgA/Q87ji079IBn87/HD2P6YazzzoLhw8exofz3pckwVHnjzYlX1oac+bOxcGaavQ+vo8wAZUcYPzHH3/glddelefFVODevXvJgY33V+VGy+TlvKQey8ybf8q4y/nXWKaq+eEZ/P8C1pk7VZO/YW5qy+ck+m2ZllqdZuvfcgBOppqKnyPmpiamLMy2HIBshRow6EX8agSLzoqxer6UmJ/bAv3M3zU7RhZG3byjlb9BWRvRUX82M5215tkRzDsnoc7JZ625aoGSciDNGAIcrDtchRv/PkPYKIl0XJhkTF67bvRYXDt4FII0daKKDjriQRV/u2cS1of3I6KY4DYZBwLykdHDwcwvpsWyA86xpmfhjxmYesUE/O3UkVAimmkc7rJjzuKP8eY38xFy26ApGZEwsvj62zkX4vzBZ4pHDw+FDMVY+t132LdnPx6YdpcYh1OesSdajwOpRhxOx/DYy39Hgxj0G+KJxrWd8sQ7r7pBGG00bqbMlYml9IyKJRLIFHjQqBi4+aHpMmaHDhiIs4ecIWCB1Qwgg2byEw/ikBYTlovDxUN5CuUZFTcPvgBjTx8hQAC7yMuqtmDWa8+LHE5jtZmLlndoWfgNBW3dxRgz8lwECwrw0ZfzsXr/NrkPOiWAqooMJTXi5WVHm4JSCUYob1mJj5d8gXU7t0hSszDUHCZbrzSj4oX7Z6GTpxRsQi5evwKPvz0XCa+CmGGm0zppLp8w0KGwEjdddg16d+1BdAuprIYFS77Ce1/MR71LR8aryrrLYpIH57auArx0671oW1YpBdbND9yFWj2FiEMTYIcy/BaBEjx138ModXjgNRTxIvr951+x6PP5uPGGm9C1XQdJmfUzSIKBKVkFSUocOW4smZRqE1+pzZEaXP/8QwLccZyKfJKpWeEEKjQXLh5+Dkafd77J6CKLMJXCjz8vx6JFi5DR03jxiWdQ7vBIkc97Ou+HxXjmy49EMiqsA7JDDDvcMQ1d/BW4dfy16Nq5ozC2WLh9+tVCfPzVIgGD6DvGAoQgAo35K+DF8/fPkgM/mQJrD+3GnU/MEAaC5laE7cFrJovCHk+jvb8M5w49E2Xl5RIssOzPNdDZzSVTRlXMoAeyg5IGyj0FuHD42agoLcPPv6/Ej6tWIO7KCqOUDRqPYRdJ1ROT78PJ7bpLgAaBlJmvPIul2/8Q8BtuxZTEall401l0K26NGy69Cl06dBIZw5oN6/DGZ+9ja+igSOWkSRFNCHjHgIm7b52C/l17SIEStqUx8q6JIjMlICfWF4w4I4tPz0hR7Ms4Ue7xCWvLk9Ix5uShGDz8DLz98xd4c/Gncn30NeR9VVJZUJp6TEU7XHXZFejTvZcwWsha+ujrBfjo+8WotidE6sk9N+j2A5EkWmS9+PSxOSigj4rqwO+7/sTUFx9HXSYOu9tpMuZyvnV8vbYFpWIYT5uMb5Z9jx9W/QpnadAMU6CJLcEGj098GNu5SnH+kOFoV1aOpat/wafrlsuYIes4HWdwhlPkxx/c/7S8btxhYNmmNZj1+hykSDASX1yCvX4UwolHbr5Tghx4fmEYxtPz3sCCX5YKuEc2EL2f3LEUhnTug5mT7xIj+F179iBty4g0d+Xh3QgruqyzvNNMmj215wkCOvN6vR4/Kv2FqIRbzjQH7HHcNOtu7DNiUpwS6KL3GoHT2VPuxcDWXaWptTvRIMyfmhx7i3POal4VQ8XlZ5yLS4aPEsD+cLgBT733Olbt3CIBIZT48nDPPUXJUALcEq/eORNFTLt2At+u+RWP/uMVCXcw6H+nmCnZDC3p7SrFdReORa/j+kg6LtfWL5ctxVtffo6DsUaknWYRTBDSx9CeqI43H3sWHZxBNCZiGDfjTmEVEnDhadHnUkVC/+Dk6agMFsGdNs+OazdsxNKvv8Wlw8/DoBP6m2cZA8JQIyjMPc5MoTcloVzX2MSpdWVw9fRbcTARlmfE9HbxItUhzGpaF1w9Zpz4CVIiQ5BjyS/LsPDHJdAjcTw/5X50KCyXphfX2g//+AFPvvearGMEhnU2Uyn31LLo6C/HrReNx4BO3eG1qQgno1i04ju8/sUnaPTZZV9V7arIaSmxbO0txCv3PoKWil/AZQY3XP/3h1GViQkAkWazmSHpXNcjBirdhThlwEmiJCHz6cNFn2LT/t0maKHaZA9AzGS/vzDlIfSu7Ag1mZUmq6zjdjsVkcJ+UFgU0YvNaRPf1NueelDWT5GkOs2ilL63k86/DKNPHiLrvc3jwmfLl2DuB++I9JFsKEocCTp2sPnx8bMvIxDRZU297Nn7sbZ6j+lHyiLc6ZBrIQB485jLUZBRm8IreKYjW45fPILIudVOrySHrLeUqrIoe3fBx1jw3bc48cT+GDHodHRu38FMardnxJ/1nsdmYFtjtQQ2sRHDJq47q6BXRTs8N3EqijQz5Gt/Mowb587CrlS9jGWyZoSZndZRpgZEsnVmv1PQ9/h+WLZ6Jf71wxIkmfGV1YUxKUFQWhqFLh8KNQXnnz4CHctbYs/B/Xj/u8WIOA3xwxJQze5AMGnHo+Nvxund+grjN2Y3MG/5N3hl4QcwPA5hmguDmE2RqIYWrgDuuOI6HN+1u7APqw4ewItvv4rNh3aj3gPEnaxhTLuTwoyCsQOH47azx8qZLO5xYvy9k7ANEbEdID6ipg2U6E5Mv/Q6jDlhsLDtDrp03PjEA/jj8G7oLtM/z0n2eiSOs/qdijsvvUY8iAmi72g4iNsefQAhhyFnPdZkNPcvdwbw8l0z0aeyowDkOw7txcTZD6BWNWTu8dkgFwBVlFFl/o8YciZ69eiJaCKKjxcvwJ+1VQK2y3NnXUIPZ82O1x94El1KW8qatLNql+yRM19+FluSdWJTwuaG0zDEB4vWKJcOP1d+V7U50TJYjDKbF6FsErPmv4XPfv9B9nqVvpGJpNhtHBMox6NT7kalr1B8v+idfP/Tj2NbwyGEBMYwxN6mOOnA5UPPwQ0jxwhrnqA758ir3y+U/Y9NGZEkZx1oATeev+VedKtoI+u+NISbMZaawLQcqNYcdPuPfzsUmQfWeV6axGTS5xLhmwgG9PN0mnMmnxDBa+D3+L488/H3hGWbs4ZqTp7IBwSb1/T5dZP1/6SRlyNk5LPuWBuZ9dvR4Fs+UcGqVSyCRP77Na9jmoOl+e9lXXPz+2TVbvn33Hrd5jhG88+aD3Baib3Wz+Rfi1W/WYSlI4Itu9k8F9881n/mWVDCR0VNaRI/LNaggFQWKChWajnA0UmAinsgE1511NRWY9vubaiuP4ADDQcQ0sJQyIo2Esiyo0KAzmFDNB6C2+WHllYwqNdpOKfvOfDbPNAMM4CTkvlIuhFvfP4a3KVupLQkjut3HH74ZakQjzq1PRY7V+3B+MFXoXVhW/NzqDak2fAiaKYrcGd8sMcVqQ3DmUYknTE4ijL48ZelWLNyNfr06YPyVmVYs241jjm2A9asWYNRo8egPlqHxT99AdWjyjwh5pJIpVHiK8eFg8fBlfLCk1LgUryy/pukmnwl4P9H2XdAOVVu3+97k9z0acDA0HvvgggKIoJdVGyIKIpSBKT33qtiRxQLKj7LszzFgiJ2QFR6771PTU9ucvNf+9wE4zx8v/WftVzCMJNy893vO2efXRjEyXVHu65U/8+gFSHr8I5T5YwT0pfYgqQSjDnoISs3aQZTGbSKMMwBGdcOlSG0SjmXCGDgoik4HjwHT7YTVntSshvUZAxNGlSV67Nx8wHYHF44vU5oXjeOHj8JT9KO5mpFvDn3Gbh1K7SEVfwdyUTWY2QVc++0yZ6oJKzwaQpe/flTLF/9Ngwvz8i4DEvbtW6FgM+HQ4cOoWH9BrhQWorTRaVw6Rra5dXHqzMXS7iVGtElZZzBL+a6S+ESZJ9aTWY96wRRPaUY9pSIs14hkEVSBocZZ+N+PDJxKM7q/hSRgeQFcyisFJ3eloHhm7dA5s2T/nvmzfw3AFDkPpQipKKVaUifmqSlZXDcmNjs8GeYwBkORkROl+VxC+2ab4tvQIIyJB5ag42ePFYimylwj+k0qmHKu2gKH4+K9wnjkHUaxqY8tvhgbIpM2qopQ0z7frGo54UUemgS+OHnX/HeR6sRS6iI6ob42dF8Mx6LIB6N4N8fvA2vixCsDisn3vGoeAByTYYjcXz77TqoTOOxWFG5cr40/twwJbHMpgkjkKw7vv+d23fho48+QqAsgD///FOK0UqVq8PtriRFdaX8LFwsPI1AwC/yi2PHT8uGb1UMNGtSH/96/01UzslGVtI0MmdzR9CTBT0nDyyQieyySTRxGwcMgoL0hJLY6yTcDsbeR+U/+qrR2JqbD4s8BgjIlEOPC6IZCrK5t4mBdlnAbx489PWIxWSSKL5wui5pY2Kc7/VIQx2MBIXdSMYU5cxSrIvJqPklngkmmH1Jtp3eeLkOygOA5sZJNkhqw0ytlTQVOB0ykrlO5XlSB7AEQPyPr3Q6YBoAJLrO9Z8+4Pir4iHECHQyfVLytvSkjtf+f32VBwT/6+//BwB4ucfOZAGmAUA2qxuO7sWoVxcjSBDOMD3KrCEdj91+DwbeeI8Y13OaQECEU/z+U0dhW+lJASmk8CCTRiRBZgobwVCy2uiZxWaI4CAZA6N7P4r7r+oG1S92zTKJ/mr3H5i7chnKWBwacbP5TUBAiSuaNEf3jp3RplkLWOmJZCjC3LLFCEDwIAWClJ05rTgXK8OoWVNxLFgsIJ1OubxGFk8Ei0ZMxHUNW0lDImuVHgaxBLx5OSJzoqznSOk5CcggE4ZrmWuTGxxZJn4ljgVvvIiDxefE50nMvVUFFemf0+VOPND1JjCUImwFfj6xG3NWPIuYi8mYQVOKQgYN/a6yC6QBq+LJk1SmtVvWY8GHb8Bn59QlKmslW3XAHo6jtpaLReOnoVpeZfGG+27PH5j23EIJnfDHQkgqTCwFKhh2LJ++AA1cFeRaj3ntKfx0YCuCNH+wqWYTGo6jji0Pz02Zh8qObJmgk71F9lSxHsDabZuw9OOVuGhEzBADJgAaceQrTiy8bxCubtoaIc2CEbOnYM/FM7DkeRGKhWU/5GdBz6rbu/TAlY2ao2WdhsLUs7Gpt2nC3CFgx2tKZqm434kBcgoIs1EWF0dEiePLXRsx7ZMVOJ+MyJrxaA4xq89L2vDkzb1xT7db5OanRIgDAk71uP5KS0tx5sIZNGvYWA4/p9eDiwhj2KIZ+K3oCMoILNODiZ4icQX1sirhqcHjUTerMsJkPLlcCMcjCChxfLHpR7yx+iOR8LABYaPNJj47ZpEQhh6tO8itteX4YYxeMB0+pto6zWsmMsVoEnWyK+GpEdNMg3eLFZsP7cakV5aizK6Lxx/LP8pC3ZSiOfMwbuBQtKnbVFifB04fx8gZE1HClEwa/pPtkwByIlYsGjUJV9duJr6UBC0IAP54eKcEsoAp0dy7wjrqeCrg2REzUN2ehRy7R/ZBBhv8eXI/Zq5aDnI2WEBRguuMKaAHV58b7kC/O+4ROS+B/c4j+yHgotqPTL8YbIoVDpsDPl8AdavWQK8uN+Pq5m1Q4M2Gh/drNCEm/wNemoPNZw+LzNeTkw1/OCz+Y02dBVg4ZjKq5uZLoIQDVvF5Op8I4qP1a/DM56sEPPC4TGYI094IwM19ZDi6trkSejKOPWePY9iS6Qg5IPcAPUn0mAElEEGD7GqYO3oiatJ/LJHA7wd34umVr6CYHntK3GQW8pyjfFPLxqJB49Cqel1ZZ3suHMXQFUtQrMaghGIS+hM1INLEVeMWiOw55lSx6I2XsXbHbwJk8NyUMxtW1K1YgIkPDxKAgFJTsiC3nT2KF997C0Vy9sfhsGrCJMzXrXhzwTOoZM8SzzCea5OfW4xvTu0W3ziua5Hn6QbuuuZ6TO8zWHw5Q9yTgmFk08zbYcUhvRhD5k3G6URQfChZlHHQkhUFloyajE7VGsj73XBiP6Y8vxhFqi6gjgAKlC3Gk+KBNqHXo7CUhaVB5us+p0QxfN4UHC09J3+/5BWVVNEwtypeHz0HeQxUsBiY/eqzWLd/qzTGlPQyfEFPJFHfUxGLHxyKaxq0EGk27y/VpuFCyIevd2zCix+uRKERkqm61HqwwKtbMOi2e/Fgxx6yNh9ePAVH/IWp4aQJFtJEuyA7D9e17YDOzduhVcMmUqyTdVvDlSPsr3gqvY+etGxyuY/LwJjlGFlulN3YEvjx2E7MfPVZ8f0TBhCvC8HXsgj63XIXBvV8QHz5kvTstNuF8RRg0qcexsWz59CxTnPZa8iGoy/umH89j/Un90t9yXUhDibBqOy3i8dMQRNnPirCCTA0wmlDsTWE1dt+xcJP3kLUbUOoLCi1D+sJnn0E2G5q2UGYT4eLz6H/i7Nw3mKypwk0MVSFbMdG9nyMfuhxtKpPUMgOxW7BjlNH8MTsCfATZGVqMBv9aAJZMQXPjJiOttXqiQ+gNKcEY7iPK6b/Ed8Ph3ZkNq9c8wmWr/nY3ItsZvowhwZVndmY98RY2TfIjiPDudiWwJQl8wUYL4uGYHU7YdMN5PoTeGXaArTOq46Ew4o+T0+Ve4NnYoK+ymT26Un06XA9ht/7kEgmOQTkvktGmDQlrKW4Fi2qNIUyaLXaENQpmzPEJ/FE6UVUrlIFTkpAI2Fhc17wlUgIzU9//ob3v/1CGPy8Hqx16YXVIr8mXho4UawjlISC07EyDF42F4djxcLYiyXj0Ojja1iRFVUw4dGhuLFVR2GdFiaiGDF3Ck7qpXLWSiPMXiKRkCHKvEdH47pmbZGrOHGm7CL6zpuAQktUmO0yjNLjyI4Aix98El2btJFET95TqzaswWufvS/3lErvXoKyZBNGkuLVel291ihwZSOsG4BdxcnC8xi7ZAYOJspQlAwL21l8JeNW3Ny0A2Y/OERYzgG3BY9OHYV9iVKUcdCgsIZSkBO2YMy9/XDfFd0FwNtUdBxDn56Bi1oCMasBR1iXgLIK7hwJB+tSt6V8rgEmUjuteO7jt7D33AlhP7KWp8qJA7uJ9w9Czyu7SO145PxJPLZkOoocMQlE0clH0ZywhnXUNjyYP3oKahXUkIGFxWXDrtOHMWTeVAE02YzyiyFcWbqC16ctRsO8anBReUVvRYcFT86fjk3FR0V1wWGLEtXl2vbq1A3jHhgAL/c2hgBE4tB0oDARQp8l43FULzFTuaNR2Z/zLA50b94OPbtcLyxK9iWst9Zs+gXvf7NaWIYJSU9OwB0GujZujcUDRiOHDNJoBPEsB97Z8C2WvvemySinr3ACMrRZMWYOmuXXENUV96V0v1Ie+Ev3IOn6/XJsPvk39kcpu4s08JQGAdPsu0sgVEqdxJ9LD7UzAUD2Y5csZzgUSJEbMnuI8oBgGjgob8GVVmtdwgJSFmGX3mfqQS/1dal+K82GTP/cpef7L5QhtR5S+3z659LXKZNpmO7tBNgkMSjDgzDNECzfV5UHWjOvQfnnuNz1SX+vPDBZ/vP8p38v37eVf33pfyeeQJJJdrYXPl8pPLT5QRjFsWKo2UCRUYRjhUdQFCjCzn07xV6Mdk+eLDeMKEMpqqD39X3RLKclrFEFUYRhcZLdHMPB0/vxyQ//htVjlfDHLt2uxTcb16CgegEcihuB0yFcXbsL2jW4Qs46hnrEFLLO2P85YI1pcBluRCJhWHJV+NRibD60Cd//sg6dr7wWbZq3wob1v6FO/Vr44Ze16HVPL0SCMXz7y3eo1bIWtmz5E/HiGNq1vQIXI4UoLvShz00PIyuRC1fMBTUGJAmwp9jXHGakAW/Tb5KHb1phl15pphGwaQtigvPiXcjawNChcjhksA6gdx7thuhJHYPD7kRETUjNsPCd5fhw6/dwV8tBrovnZxwnz5yHy66iU7tm2LZtO0r8Gho0aYHTF47Dle3G4eMnkJ2wod8VN2DCg4NhjaiIBmKwWhzSB1loK0Gep8UE5vSYIv3KoOemY0/JcQStYRjhUuTl5Uq43849eyQjokqFSpJ0f+zsRQnOur9lV4ztOxgafSDjZrgVz9jM/UTC0Mjcpf+5lWo6U+7MayJCAKItRlLA0RAXSY4bP+/bghkvLsGpULEo9EiSs3gcUIrPbE+WvyHKA4DpG9BEtP+SLHJj5PxRPBoiESlceCCRlUW/i1AoIBR1j8MBJRaDg2Au9XwG4N+zH/5zF+E7ewrH9u9HYUkpvFk5cHqzoNg0OHKy4MrJRY0G9eGqkCfNs93rNbWmmk3S2sJWA0GPVaa6LlCnTcTXpIgGCdooCrJycgTUI4GXF4VgmExJrAp+3fgn3v/4G8QSDNwg8BeTyb8eo+l3AO++8xqyvRoSNAlnGp6kkgnpBknDIv4vegICHDqcmgmiiJzANG0ms8lMxrQjFDQ9mwiq7NmzB+/96338tP43uCtVFqN4j9sNX3ERyi4Wily4yBeAompyXXO8Ltx8cxe8NHcGSv/YhvxKFeBqXEcAkxjxLSUFAHJhpF4DGTc0Tk7GDNiIFsfM4pk6eX6GZBGKQXY0YmrCVRNsZVFFANLt9srnx2tCuQMLSx4wDBth8cqNiJ9xImKIXCgaNz2v6JdVFgqY/jzi+UWwJkPFbQbGpcwsOdFIeU+WA//kAMmw1Eh7//Fbsj7TB0raoDR9IKXWaPogSh+e/7RREyj+i/1HD0lzw7k04WLjzImcTBbMuPT0fZCeSFzusLgccHe5QyAtvf8nEDHTMzPzedITQ/E3ocTCoeK7XX9i8jsviZ8UiYlkVjCZ8KGb7sDQW3tLEUcPo2gijpjLjgHTx+C384eQzHGJ9JGFG4EgSqeYPBkPmQ0KfWnoKUjkmyBR/zvuxR1XdUWezQmn3YUTxRfgdyt4ZNxwnNED0CowvSoqzFGuFd4LXAc0Sb+zS3fc3rkbKiou5CZtkrxIUCnptEhDfj4awJj5M3BS90shTe8sN33GynQsJnBSp7kUptlOt/k5qQp8YT9ycnOlqaOUlMyUrfv34KdNG3Cq8KyY6dKLkO8loCZQGPIju2q+yORooFohqmJY5zvQp+vN0AyLNJMEAGeteFakJQE1Lr/LJsYZSaL/rfdi2M33mwCoDdh2+hD6L5yCkNcC2uByfXgUTYCP/t3uwGM974USNYTBtC9wHoOnj5X0YJ3DIsUm8q+KSQdenbkIjZwVZFp+6/gBwqbiJEu1W0VWSjnefe27Y/CdfSSERS8LwMG9l0bUdkVSch+fMwmFiMrGTzkuwVnK0R5pdi0m9BskE/43Pv83Xl37uRTCTAFl4pXT7TH3LLI/9QRa1muCmzp2EfYSmZzepCYNiYQopII3REoVS5iDCn7OSbKNEnj6vdewcvv38NvNZpwNMZnKnPy/Pf0p1M2qJOmZYu6eSqyUpGnDEFmdsDaThhink7Vy38hBuOg2ELOTrqWLX5VmGLjv2psxoNudyDUoAyZOakFZyIeEx47TcR/GPT0PB/wXpIjnfS7ASiCJ+7vehOH3PCT78e/HD2LsopkoI+vCaUq8yIC1BuPo3fUmjLn3cSRLg8LIOBYsxEOzxiHghawzqhWcqiY+SPdc3UMYqlrYkP2UwSd9hg+A36ki6lQQV5MC1mSFVDF2v7Z2CwGIArYkZi5finWHdwhzjJ4oZLFYQ3Fc37wdlj4xGdaioDBdJHzBoeKCNYohz8zGrpJTCCo6NJsd9rAJGl3boDXmjZwgUnm/LY4uox5BiRaHjeA1mzre3wkFXtWBAX0exjXNrxRGml5cCg8ZRtGosMzumzdGmB4sCoUVomnwRJJ48rp78PANPeGATVigEq7DKWWWE0ejhRjw9DScCBUJYMy9yabaRUJ2f8ceeLJvf/Hs3XvmOAYsmoKQS4FhUxAM+uG2ugSoe7DLbXji7gehBqNQXTbsKzmN4fOmodCqi9SS19YST0oIy11X98Coex4RlgyDL0qdcfSYMBBlmiGySgJWMSjwhpN4b8IikUjzzHxs4gic0EsFWJHhBtkTgQhyXR7kWBwIh8hM1IT5yH9ncI0zJ0dAKA7AyCyrEFawbMYC1MvJF0YbAZiR86bj62PboGfZ/wIA4wruvKorJvd6BG7Kp+0OOXctMZPBdjRRJgzAM4mgSNB5b1Ei6IkmxdusY7UGsu1/sHEdln38roA4BGDo88LUzuyIgZULn0cdLVeKRQldsFsllXj1xh/x8ierBACUBDlKrBVKgKti5ei5AgByWDBo2hgcj/kk3VlCXGIxqVvuufp6TL29H/KT9PD6S4ZDhjE97IYsnI4/C48Ke4rNNAH23LgNnWo3wfwBI6WReH7tx/j013UCIHJQQeCG+yNZwfTnItDerE593H/bnbimRVvZ5/Psbilw2WSzCGaTy7Ms04Se74f+fK//vBqvr/lUWJ8E71mfkYlUS3HjxSlzUM2SJcCrmKazJrEwNTyVmEivHKtNgHG3asEFNYa7543GeXsCvmhA1gV94xzh5QN8RwAAIABJREFUJG5r2xnjHnwclXQNsVI/3N5sBHSuExVnkgE8smCySE/F04tBGeGwABY9GrTGqD6PSlDPwcKzeOLleWKTkW5iJbglkkSvFl3EAzbP7kUoyOAOSANx4xMPIsCBnmIOdm1xRfwWnxo0EVfVayqySLE1Uc26hC53bOoJAJI9H3KrmPjsQvx4bDcCmiG2BFK/BMPIc3oFMOPvUN7OpFveH5Q10z+Y+yNBOA6ayEidMWgErqnVRM7k/k9Nx0H/RVHc8JqK5YcOPNjxRoy6t59IJsmwol+feBix0aVvU6rJ435NSVaSgDPrF75eFQJ+bTu8D7/t2Iot+3fjvK/IDC5iuE08biZO6hFTkWCjUsFAq/xaeGnwJOQyNRFJnIz7MWjZXByNlZipiUx/TkJqjSsK6mHJmGmoYstCMBhGxGtFr2GP4ZReJoEhVCNpNiscqg1NKlXH0mFTUcueLSBxUFNw3ZMPo8iZgF+JyWNrqhW5BAAfGIZujdvAQmaoJYF3N3yDV1a/bwJIlqQwBWnnUMWejTcWPYvqhkv+blBezNRJFXj6nZfx/pafEPVaEQwGRXbLNPOWeTWxYsRMsSvxOZPoP2McDtO+wEJ+qgkAeoMKRvV+BHe37SZ7yKdbf8W8t5YhzAAo+qRSRpukZ29caqf4RT+y7S65prYcD477LwqhgGcE1wIH+1RXPHj1LXjingfFn3P3mSPou2QKyngWk2HD68pk85CB/tfciid79wM9RqWJt6gSyNNr7BMI2BkaZMjQlkuflitvTiUAWCDMW+4LMTswZNYk/F58DEE3pdxkWcSQY2jCSp/cZ5B4uBIwNut/FYdLz+KB2SNR5jBkDXF9kWXJlN8KDo9Yg7BB475NxQXXLQd3tCIIRMOwq5qcg03zquKFoZNETs59gIPnNzZ+g1e//ljuQSah88yplNTw5qg5aJRTxRzIKuZ6uxzIlwlgXa6//qve/0tumwYCMwGudB+T+RxpADAdUJgGwfhZpgHA9GNwmPlPzy+DlDSDsVwQyCW7ppR/floWfOl1/PWCLjES06SI9FmRCUCWJ3akf11Yzamvy/ZHGUzKNPEhDYakAdJMcORyvVh5MDLz+l6u78rsFdPX9nLPkcZFyj/GP4G9lwMl0x6QJLJE9RBsmgXheBCGK46QNYiL+gXsOLgdW7ZvFaCMPbdiMeCL+ZCIJNG0clv0v2MQnD4XVJ3nawyKg4OWKH7Z8jN+37ce7hw3QiVhdLq2E7785QsJHbXFNFgjGrKTebij211wa15RLZjnCAnddrECciouuRejtjC2HdqCr3/8Etd07oQOzTpA0TmsZv/lQ2HkIjSvDWu/X4srr74SB44fgBFNouhQEe666y6RIVMePOC+QaikFiA7nAs9QK94XUJR+CWOUyngWv5OrC8FAqRlwvKDKV9lDmlZ04gEW2TvZhCH5EHQnkFQHwUxgjT8NaeGX49ux9QXF6PQGkFu9Tx4nMCF82dgGAqaNKiDKhVdWLNmLSz2qqhSrTZKQ4VCZCJppWurjuhcsxl6XnU9tKgFOc4chEIxwVmsvHgKU+JNj/KIYcGB0nMYunQ6TsaLkXTq0OwKKnmz0KBeHfz2+xYhZbHXya9cgKMnzsEeSmJOn2Ho3rIDtKQGh6oJaeBSACwJSOLzB6mPuM9zCGxeEpmMptiU5nXkpaNHIPc8nhXrtm7A/BXPo8yWkMEgFaVKydkdAgCm/yt/A2Uu5v++QZlyqCEciiI7N8sM0aC/nk1FqKwMOU47NDYB/AB8PhzbuQc/fLYasZIyoXdz+mMPR6XZo0m5OzcXVpcLVpcT1iwvVP7Z64Fit+NCaYm8QTbCdWrXFu8rT5UKUKvnmr5JsCHO5oasQLsTusVGrSx0XjSy21ijMkGRF8pqxkN/8/2vWP3lz4jHreLplYjHZAKUiDMMJIhXXnkOOTkOgGw7+nII3MlyyQJfaRBOl9c0oWfhxYTGiAny8SYlWCaHq4NyqDC8niz5vxg1clpud+H0hXN4ZeVKbNq8GTa7W1iRkRIffEVlKA1EkEha4LS5oEf8Er19d6dmuLNmHVTK8qDFzd1QoXkThCmFstnldaQ3GG4m4hugANu3bMXeHbtw4/XdJXhk3bp1qFGjGho1aoJdO7bh/KlzuP3O2/Hdjz+JVIgFQvcePeR97N+3Dwd270XD2rVRq1p1bN+6Wfy3runSGYWFF7Bt2w5c16mryKK/WvctCmrVQMdu15qNE03VnTRADWcAgKYHXxrYM02dUwmFqYMoTV2XTTrtA5j+f8ZBcQkbZJhCuelS+iAqv6YvdziIlC8VFS4S6dTnw4fMnMiR1SUHWlqSfMk/8O9hNeU3+X+a/KRfy39N2jLYi3LAZJj5Zr7+SwAg5XwEXqyKGNtPXfUy/E7TAJy/S+lCr87dMfLOh5Ctk7FDoDeOqMOGwTPGYXvZGQQcSQTCIWmGsm0OXNm0Je7qciO8LLoj9K6glUVSJPrJiI5aefliSk22IJ/IUzEX5yNlYsT84nsrUZwMC/BELy4WZgTpuCHRG4lSEjJoet94B+7tdhOywiZLhnHylPxe0EMYvWCmFPH0vqMkjel8leJ2zB0+DtfUbSHMCsqJRdZII16rIjIbMlNW/Ott/LZ3B0oVXZJbeW3YQFL+yc+GRSCTFvl+yf6h/yYL0iFX346+190i+wjN/H86sQuzXn1WmGH0ZyWPkI15btKBtxc9j4KQhoo2Bisk8Mep/Rj2wnyUOgyElbhs6npZCFVUJ96esgTVNK+k3bJB3V16GkPnTRYmD0ETIxqHGkuKpOW1WYvRyJ4n8v5bJw/GWUSg2i2IGbp8ngTi5j40HDe2uBLusCoMC4YEycRJSaBIiWHaGy9gw+HdKA6WwZrtFlaRPaijZ43WmD14lLy287EARiydj0NFp00QVTGEhaG5ncL2ZdCJQhmixY5mFatjQv8nUEX1INfughGOSUNG9qTDTYsFFvymdxJZUBaHFaMWz8Z3Z/eI9xwbeMEfogZuaHMVFj42WoBRMtHIOE3bEkihqirS2DFYhPs0p/q7L5zEiAXTxHic64nMLjZCDiOJhWOmolVuTeQl7bDEdGF0cDJaFA8jlGPD+GcXiMcfmzA2/VwDuWEV19ZvgYXDxkux/NvJQxj3zFz4taQAsgRTuU69YQXPTZyJjlWbiIcX1//m0wclvKLQzvQzDi+SMniiz+bzI6ahXa2GIvGiDyS9tobOmiBMLDIA4wwDSSjIDitYPGIiutZqIYwQPu/05U9j7YFtKKNEwEp5tSKMvsdvugsDrr0TBaoLSiQh923CY8VpJYRFn76Nj377DjG3yYh3JWxiUn5VtUZYOn66MAB5H/aYNACFXGtk5Fqsst4oR+zcpB2mPjkaDt0qjahDT0jSKxvRE7ESPLR4krDSLA6bFDT0CM1LWPHGkzPRvkp9YZ6T/ShMXFpyGDEEsiwY88bT2HBwB0pKSkRKoUf42Cq6NWqL6UNHCOiz4+h+DHl2DoosUSRtKsKRIHLsWSKPfmbIFJH5k/kVtRrYXnIao5fMQsCjCnOL65W+cJVUF2YMGoWrazQVhhdP5TJHHNeNfxw+NyWG5nQ4KqCrgY+nLBVJJocM/SeMxAklYMq+KdWxWqQZDJf5hW0sQBNNo1OesgQwOEW2UIbPhiUcQ2XViWcmz0LD3CpyXXmNxi+Zix/O7JXiioCVMLATKu7u1A3T7npEgBvWIqJ0iBsyiT1h+PDEnIkyOOGa4v1gjRvy+REAbF+tvuxby7/4EB/8/K0A1Sxkyd6nGqCxswJWzl0Ka0kE2ZobERa+NlVScPddPIXhT81EkD6HBF9kH1ek8X5nFAFAJw4FLmD0olnC0iM4RKYr70vK9aYNHI7ezTrDUWoGI5Bhw+tKQNHvsmD5Vx/glR8/k2EGp+C8Llm6FR2q1cfiQWNkrzmSDGDGC0+JzxnZdzoHHyTfxOOSuE4QGaGogHRNq9TE1IEjUSs3X4Adpt7K+cf3ZJhWF3IGG0wGTcrzPrPmfbz3y9cyLOJnSeCCXqWdazXBwhET4PIlJFnc4/CI9yWvgRTOHFiQVciAD6aWRnScifvQ++kpOJ4MQnGawDAHYjwfRt7dT0BAykwFuGeCrZW1XAxht4oFn76Fj375Dg6PxxxKhYKo5PSiTW518Rj06MCRkgt4csUinE2adXI6cZzM6Pn9RqFLo1Yic5ShpZqUhPDOA+8TRmmM6agc6KmarOdF/ceic+NWsk+bdiZmk8M9xfQ0TkpdTPbvsHnTsK34hKxLXiMGfeXZyMqOykCdMnmpy6xcN6ZihmcyZd28F8SzLmoy1ziUoC/hYwunCgBIUJ4gOV+bN66g95XdMer+R+CJqnCmfW/pwZzyPpbBqnjZyouUNG4O8Oml+em3X+DjdWtQnIig1IhKmAYBY9YO0TK/eLslknHTG9hmpiPzerWpVBMvDpok/ox8f8fjfgx82ZQACztC2CFJZMetGHvPo+jVqTsMDlU8bhmm9J86BqcNP0J0jOWAV0/AkVBFtj/81gdgKQ5LDRL22HDr1CdwxhqTdUzfUzZgBACX9B6Gbk3awJK0wWc18PZvJgAYIys0EhS/VQJqHeq3wMzBI1GQMJmVIfoM0o9OMfDpxu8w473liHpscj15JtIaidLTDyY/JQNUhkYNnDkOR6KlkgJMAQmBd3c4iYkPP4FbWnWS4do733+JVd+vRrGN9i1JkT+zXpKgq5Q3qcuiCfuIZyP9cLkP8jNjmjv7ByoOerW/HiP7PibA4I4zh/HwU9Pg85oG/BThZVmd0IojeG3sXLSqUvsSABiOx1Bqi+PmsY+ZYU+k7AoDEMiNWvH2pEVoWLGqDH8JpAbVuPiQbi87JT9P0wBeWwLJ93XugZl9h8LiC0vvJaCbpmFv4Un0mzsGxUpEhtpSd7GOob1UTJeBNmsZfzBghkPaaKCf8oTnGmTAXSghr3vZyGmibslzuYS1+dbGb/H8x6tEQseahOuniuLEa6Nmo1FOZRl8iQIio0+5HJhUnhGX7gf+6hNMgC6T1ZeuiWQwRf+1y3gJmgCJCbamWXGZA5J078P9+n8BgBxGyUDgHwDA8gzAS2DdpT/8d/hJGgBM92HSx6R8vC8xAlPEjzSI+b9AtDT4Vp6YdDlgL/Nx+O9pRln6Gv/VI/81UPpfbMHM15sJ+KW/n9ljln+OTMDycp8hf551gFghxMJwu2mnQxuOBMoSJdh+ZCt++OMH8Rnk+6hatSouXjwPfywAw0bfbifa17wGt3fshUQJh1VuqHb2OEEB7D5d+zGOFR1B1aoFiPt0tGjdAms2fglNs6Fl3dbQ4g7s3boXD9/3GHIteZJkTECSe6yNpAPdXHtJaxKnik5g9Zr/oKBWAbp36Q6vkg1ESTSxwLAqOFZyAt9vXIcWbZvBmW3H+o0/E4WEJ5aLnj3vwJnwKXz40Xvoe9eDqOquiYp6VdiTHE74RPqcXiNptZ0Ms1LsUA770gBg+n6T10WAL9Xn2lPhH/SU5Vq2ytxJIU9bmNrcqy/ofsxd+TzW798Kg3WzEoHTrSLgK0ODug1QOT8PNiWGX9dvgmKlMpODjDhcKnBFrYboc/NdOLZ1L/rd0RsVtBzEgyYhTAKh2Kty0KDRsolepna8v+4rLPpgBZQKGnRLCKolgWZ16yE3JwfrfvxV5MKJpIrcnErwlwbgjihYNfUZ1HFVhKbYxfuU57n5Zd6n6XATAoBi6ULpL89/7mV0+DIlivIb/Flia0KeYi1gMfDhT19j+SercCLmgzXbZQKA6RvsciBg+Q3sbyBEUpXYaspFwkYULo9TFqoeDCBbfEgsiOw5gA2ffYWTO3bBQW++REJQ7jjNqSlJ4gEIBZrTIQkpzuwsuPJyYM9yy5vx5ObJwSTm5zSxv1goLIJoMCSRyzy8KteohvqtmiO/Tl2o+ZUAjxtBpvqyqaTUwOaQxWRJTY/4WDw5132/Ad98vQEWJqewuTJ0hEJBJIww9HgIz7+4BG6PFU5SxmMmi0kn483mRoyUem4wBAdSpr1yrVIpbtKoWE36OW9wsgWFou50yvd4o0kasQKcKynB8rdXYd33PyFWGgKiCkJlUUSYTsyCBDo8mo4WeQ5M7n4Dcjn9timo17ULKnfuDN3juQQA8rnoo8WJN6eDBErcTjc++/DfyM+tgPbt22Pzn7+jXbsr8eOP36Pb9T3w8eef4Pb77hWmw64D+9Cuw5XyOUYDAZnibvzpZzSqUw+RYACebA8uFhWibsMGUkju/GMbOnToKMXUB//5GHfcfbdMEv3BsMkUsqRMbmWR/ZWiK9TdtOlsOtkvtZj/BhBmJERfIv3x1k/nwqQkz+U3/sx1e7mDOXMDTzMA5bBITczSAGD6nkgDgNTWpzd683H/DgCWB/z+1+EitzWL03TiZcrwNnOClg4oyXwP6YNQilv6qyRZSOr45eB2TH37JdMDMB6Dw2oW8je27SiFL72DKL1lAR21WzF05iRsLTopLCQWznaLTYpSsvQ4zWUKIxszSaqj3IF+bgT4ed9TKmwh6B6Re5B+QWQPfLv5V2GY0VA+4bFJs0dZGcEqabDtbpmccnPq2fl6DLkpFXdOKqtmRWEiiCemT8DRhF+M7/nYnL6QWTJ1wJPoVLsZKlldMPxR2LjW2Sg5kvjp8C6R9pVGguLvQh8ykfclOH1nilZcptIXgmXw5uaYklbNBM7JPHrimtvFC4ZhGPQ9++XYLmEAhuwKApxQWVSRRucaDrz39DLUVelfZZqs/7BvM8a+8SwuWqIIM2XV4UA8GEUdRw5WjJyF+t7K4kVJ5s7uklMYMmeSpCWH1QTcqiYsmDzVhdfmLEFjW640Qz3GPSYMLCI3bFQNTRXG5LKh09CxekM4Akm46UfK0AUmA9tUnFeimP+ft/Hphu9JTTA9Lum7FQM6V6wvjKVIIChSrxIlgYWvvYAtR/YLE4keTtIc0i+JDGY9Ic0AQ0TIgFgyaioq29yXzK91pgZT3kWpDj3rCACS5eawCaCw7uxehFwm+5fX2mYoIrt9ZvAEqBf98FhMk3UJyGADyf1a3qdJbWdjQN+rnaePYvzS+TiTDIlfmcjGORiJJbFs3tOo7chDlqEhGQyZwx0m3aoJ+L0qpr68FD8f3S0BDWTPMQygQtiCq2s0wrMjp8h1XX/mMMY8MwdlTkXAXIIf9AvzhoDPl61Ejg+SIszX9euRnRj96tMo0qIpj5EEEv4IajlzsHwUP+eKyLK5URaN4JThR79Jw0WyRd85Mmy5fugXRQDwuprNzfQwmwkAfnNwm0h2E7yGSQX0VKKUsl+Hm1FVdcESVxGXkIukMFCWfvEe3l73OaJOVfxfnYZN5FLXVG2MpROmwxlLCLur2/j+Aoix/6IlBNMe2YgOubUPel7dDV7DlOJ7bTaEoiEB2fb6z2LYy/NRaEvIMIdscWEq+XR8Mu1ZtKxQXbz/KJsVaway6lVDGKuz/r0CX2z5RYoRfp70+nLqQJc6LYSZ6IEVO4/tx+BnZouULm5PmRmHEqhtzcK7k59GDc0r64UelX8UHsf4FxagUImKbJ9egQQwa1qzMf/JcWieU12SqQkyn1OD6D5pEMpM61/5fBWrXRr0jyY+hRqePCmC+o0fjpOWkDBUCeLwPGbDS8/UpD8sbB1hJxEcJ0jN8AWNMmVzUs39MN+djSXTZkugBsENsmwmLV2AX08fkD1DGlGLVT7L2664BnPuGYhKBFsVRTyQE6wlPFYcihZhyKwJOBP1ywCEZwGZqrxnKbVuV62ePOfy1R/ig1++lYaUDDyCWXzfTbU8vDn3aeTGrPI5khNEMNKS5cLGI3vw5HNz4NPMopggNEvtpjnV8N6IucLs2hu+gCcXTMXZUJnUW5KTGif4Y8esYWPQo3pTMd4nuE5Ags01bSEuJML4z+8/4bnPVgnQz0EN7x0vNLSuUAPPD5oorC0yBfnYb32wCtsO70epJWYGiKSDwfS4+HOSRck1Raktgc9WuTWEOUomGr8iFI+QA0HPOCZBG4ow2hZ/9S4++HUtonZzgGBVTe/OK6s3wLwnxyE/4TDTnxVzQEuWGx9HAuooR4bpm8c66awRQP+X5mJv4JykvPNzJthM4Hvyw0PQuWFL8XTNcrlRxqAIu1XqPVpovLj2E3y0YZ18X2Gqemqdtq9UG3NHjIc7lsChonMY+foSnGN9SfsUqjDiCWHmvzV+EZrkFkAjl4AArE2Fz6XimiG94XebMinWi06rA96QgYX9RklSMpmubEDSzTZD8cxSS5FBls9hYMSimdhVdtr0qEVSJOsVHW5JUrexDg1Hxcg8EAxK0ryEMZFlwXXAsywSRbbVgZH9B+Gqhs2RdGl4bMEU7Cs9JyCjWM/oOnITGu5vfz3GPNBfWJPpxGSZE3L/ERYpaaochkCYg/Rxo+XAzJeWYv+FUyiKBiUJll9UnxBoYcpsMBoSo236jQqQY7OIxQD9E9vk18KyQZPkfoioCo7GfSYDMFpsBnfo5tDIGwaeHTIJHWo3hRuanHdF9jgGzJyAg8ELKNWDcNvtUjNpEQPTBw7H7c06ipWHaqgCvvWcMUzAt6SLjXJCUuYrhICFfYbh+qZtRQLMUJO3Nq7By1+8L3sBB1oMt+K+273VVZj6+DDkBUxfPjqaEpSLGTH8fGi7hLgFHKaMi/Yamt0pDFwCgNkWO0o0A4OnjZXQoAhZ62pS2GkMRRv/8BO4VQDAGN77/iu8u+5Lud9Upk3rCVisqpxNDMwic5RSe1oG0C+dg0YBJFIMfzbX9MQbdNP96HPbXbK/7r5wHAOem41SzfR1t3B/jCVQx5mLl4ZOQesq9ZDUzUaVIMJFVUePcf2FoZeup9W4GaaxatJiNK5QVVhHVJj4VR3jnpqL3y8cRqmF/lUGvA6X7PW3temEmX2ekLOT5wkVL7rNip1FJ9Bn6jAB4NNAGO9xUSZR5cUMEXrR07qEAwenS0KkuNZlaEaQU7egdY16WDB0HHKstE2KyZDo2wNbMfX5JTJEZQ1KsLC2Ow9LB09Ao4rVRCUh9Ttrlb+H//5Xu5FJsEkrkjKBwPSfM/uQdE+eBvXS/Uxm38LviWd5CkzL7D3Sz8k9O/1Y5XuI//X99Hu6RDQoZ1VUHhgr33+Vf/1UA2S+5/RrLv//9OOkX3+mB+Ll+rj/BlTNn0p//38BgJms9v+rT/snIDAT7JRuMEPOXR4AzPzs0u+FtTNJMkzmDkR8Egri04uxcdcGbD+4TYZE3hwv6tVtgKPHDiO3UjZ2HNgBd54LvjM+9O36KBrlN4cWt4PBHbQOCCT98NlKsfKjN5B0JlC7Zk2UHC9B27ZtsOb3L0XCeGfXXrDoFnz61Wr0u/9RVOSYIeaEptDSK4akk3LgKHQ1Cr8exFdrPxeV3wP39YYascERtSPHUxGReAS/b9+Kbft24tobuiCrwIk/d20SgHLHll24pWMvNKjXGKWxC3hz1eu4pfsNaFq7BbQQgzAI4rEiMfcMkrckrDMFAHAPFLBf5Lx/2Yelg0pM+a9VLCaIIwnDOQUMsHVib04CCpVQulPFx798jQXvLENAicCmqdCNMKKxAOo1qIuqVWrg8MH9aN2sAb7/8RcoWj4Shg0eSxIeI4nX5i7GsV37ECmL4o4et8NtaDI8EAkuSWBJXTIbaDtXltAR9GoY+9RcbDl7EFEthvxq2aiY50V+Tg6OHTuBc4XFqF6rHrbt3Asjxh7DKR7D7854Dt4g1TqmvyCH8uZ5boLZrE1lHTFkjqoeqjxJ4KMPIT0TyXgnCJi2SmO4HWsczSLKNyPXgec+eEtqyQuh0r8DgJk3TvkNKvNm4c/J4mYSW8wQqQ2NGDlx0cMh5NodCJ+7iA9fex1lR0/CHtFhJ4MqFkUewT2PC5rbDrfHI4UmbwAauIvEhk27046svFy4vR5h6EQZGpJMCoBg4+S8xAcjGoH/YjGMEKmz5qYdtAKO/Iqo3qwx6rVojur1GwAuD5JWC8roj2CzwZGVJfRJ8vk+/+xrfPLRN8jOqijSF6a4+IIliNGbCzE89ewieD1WaJrpfceDIxaKCz3WpjrMYBCyr+LhlD8cJ3bmtDq9GQgQaNdQVuo3J75slm02CUTxuFwAZXceL074yjBnwSJs+mkTdL+B0gtBQbAZ+JxFRkG4DI9ddwV61qgJpbhQ/INiVfLRauAAJPLzpcHlc2mU+3Kqk5qc87od3Ldfirzjh4/gtjvuwJ8bf0O1atXE0yu3Rg2sen0F+g4ZhC3bt6BGg3riEUOpFRsfTl6/+c9qXHv1NdBjETgcmoSUEAA8efIkgmU+tGzZRmRiv2xcjw5XXyNyKFJhLZIEbG51LKBSf/rbPp4+aNKefuU34suxADMN0CVgpFxyU3odZx68/wTMmYeoRcDaNAAov5/BAJTHSUmgmJj698f6OwBY/lD9vw6WzEMjTTcvDwCm77fM55UJCMETG41bkwgmIvj5wA7MeHuZNGT0iXDbadyfEKYAJRTeGKTJZXMetlsxYu407PGdQwl9apgQR7DGF8J93W/BuL4DxEeJ8kdOrykPp2m5MFR4reIkWHN9GvI5cyLPAposAzZ8Kz/7AFsO7oUvFhaAkoUMvSHlcSintlmksF48cDSubdwaip/cPJO1RMnfEcOPsF2VYo8AjMMfx/TBI3Ftozaw+CJwxFW4NBsikZCYzPdbNEWmGpTukcVKUILNO+WB9arVRKXKFeGumIs/D+/F0dMnRdoVCYXl3iS7YXDnnujb4zZJVSQT55fjuzBnxXMIavRRMKXMlMFUVNx4fe5TqJ7wSFpn0mHBD/u3YdRrS+B30XLTlGF4HW7UsHrw2rBZqOPKk/vdcGvYW3YGo5fMQYnT9Au0Gyq0qIFsOPH6vKfRWMsTEK7D4PsRzDancapmkyAQMhwm3dkfd7a9BvmKR+jhUTAEhA2+Ab/Xir7bI/IOAAAgAElEQVTzJwprzuV2yHMycdMVMXBLg3YY98ggacp5QEQ0K4qNEL7bugGff/cNTp87K55PTImln2QgQn9QqzTPZMAQwJn1xCgJBqAEl/Ipl8ctII8MOMjIIIOMEuBVr+H97T8JY4KgMcHzLIdLpJifLF4uDYCTbNRUeinXAhmFPLwpLdIcDnCi54+ERBLef+JIFHkh7BQaG9BbkiyfCY8Nww2tOsLio2G7Q4ABepCS8edzAyOfmoPNF44JC4ONLxuaCkEFt7XqiBn9hsiAYsPZI2KQ73MoiKhmajk9Jl3FMXz52ipUS3oFvI5pKjafP4xHF0yG32HKDBJGHC6bQzwkXxoyBc3zaki6JU3qj8EEAOVetCZkfxYAMGbBouET0LVmcwF6CADOeGUp1h7egTIrXZUMaZyzElbccUVnzO77JCzFQbitTsRSAGA4V8Pw5+fjlwPbEFJMi4lkxIA7lECPOq2wcNQkOOMGStQ4uox+WABAK9LWF1YBVp4dOlXAJS0EGQqw8aHxuuIx12jfhZNw3hIRUJ7nMpsoBgAt6jcCNzVvT/M+kZLpvDZkQ7lswjzuv3gKNp86JI1TUVkp3HaXrJnbmncUJhQTKPefOY7HFk+B38XQGNPT1qYDtazZ+HT6c8iP2+TMT3gd2FJ6AuNfWohT4TJECADyDGfYlpqFuYPHomVeDZH2kbnvdxm4fvwA+LIssgdw4JdIJEXiv3LEbDSoUCBAUZ8xQ3HCFhZ2rySRMrEbFnRo3hpdm7UV0Idno3ylwn8o4ZcEd06X6RGpWtClXQfkKISQFGErsoH98ehuGVzw8+Za4n8923XGnPsGIStoMpHEx9CmoVSJ4kS8DE/MHI+zEd8lBiDBETLGCAC2qVJHzpuPN1AC/C+U0a/VZcomPQwPChr4/MU3RFru0E0GHAtBWhf8sH8Lpr/5vHhqESgwp+VAs5wCrBo+D7k2O07bYnhw9GCRupGhLGcNh+ZJC/re2BNPdu8Fd4Deh7ZLjF0OKJJ5Hkx+bhHW7f0TYYfJHCO4mWVxonluVSwbOhWuhIJElpn0GUdcZJ3vfvMfnCgrlMFQmB6sdk0GNXL20VQ/aqB9jcZ4ddQsVKaWKRVGFSPLmeeIoQswZU3dOy99/xHeXvu5pMPyffPz5h5R1ebBS9Pno0JMRQXVJeegJEy7nQjEo5LAS4WCmjTMoLK4jkIjgkeemYbDkRJhpfGLg66cuAWP3nAX+t7QE1rQBBOpV6KfJYE5PVvDY4umytDLFzE9lBTVKuueTEQyKXMtNvFYG/bKQhQR6Kc0NjXRz1cceObxCWhTta4wUXlu0bOO7OHu4/qjxGky+gRUttqFSTr/weHo0aI9ENHNdcnhM5sgPm4GAFhij2Pm8mfx+2mTCc0GQbxs9QSqeHNxT49bBdwjw03qC80q9R8fk/eFNF56XJQE117RQYIj+DgDn56J3UWn5XMU/2k9gcpWF+5sS6uJJwQAJKtSBtISWKOIhyO5Y+L7ytvJosi1m/rCEny3b6sk1JOJRnUP/SCdcUhQRNWCAmiVsnDw9AkcOX8axQGf/C7XKe+BtpVqYXkKAAyqwDHdDAE5FikVgF/EYHEDeREVLw6dgvbVmiDL7kZpNCRy1ocnDxewkINDG+07VBvcuopJ/YegR4O2kpbNgZjPqQgz/6TBDG4GgVjFYzsvqmBRn2G4rmlb2Ayb3HsrN3yN5avfFzmwRqZ/MCJnaauCenh1zhK4CiMCgqoOJpPH5Nz8aMNaLFz9jjBbec3pk8hsRTKiXx8+UwAqymkHTB6D46EihLSkeO5yoOoOKxh+fz/0bNtV2Ltfbl6PJStfRiLHKUNJO4MKbRoiuo5et/VEtaxKwoin57EEL6bCHKXhZqIvgCyLHY3dBbiiUTNJmdx27ggGvjQPxUrIZCgSlI/qaF2lNp4bMB51vRWliecaJdB7XC/FjZMGizIiDfTw+TiIXjV5sbwvkn9435YhirGLZ2PT+UPipcnBJr84tKMH4ew+QySAingBAx0JAO44fxT9FoyTQQDvJ94ffB72aZ3ad0DLxk3Fzoa1HsHuJAHvVJ3PVHnuxW7DjsoOL7q0uELY6XpSl73saKgYX28wVVEcGLD+owXLvVdej3zNtJ8Rpp4oKP6e+JvZ4EidnrLNuhwbMPPf0yDmfwV9kP2c8vdL9wt/9TgpC6UMlmDmY6bTgP/WdGX85Z/6k0xQU34mBQBe+hwz/AjTD1e+x+L30wAme9J0X5zuZ9KvMw0yXk5ue7nXV74PSj//5QC2zH4s87HKA3f/P9enPNCaCc6mP8P0dcp8bZlgZ/oacEfU9ajpT6uXIaiU4fs/vsOBM/slebdmQU10aNcBn372Ga65thM+/vpjZFXwoGJ+BZzZdxbDe41BTrIC3HYP/D7TPidm03FePYtX//UyCmpXQd3qdXB021F07NgBX2z4D7xuF65r2RWaxYFPvvkc9955PwpQA66oW7wB6R8ftUeg20laiGHjlg3Y8MdGPHDfA8hz5qGCIx/w0W6NAW4hbNu5Aw2aN4c9ywaL10BIKcNn33yESDCOR+5+AkqCQUg+rPrgTTRoWBtXte8EB7KhcGiZUGERFQkHq0mpO1jDCAiYqrcurS+e76qRSipmLUaNMAMyVFhTyjxuZ/L3FO7A847WOrR4GLNkOnbTYkAPwWMnwBaBw2NDy1atcO5cIQ4fPCShq2QAxq25sDHYKKJjxEP9cEO7djiycy+Cvii6Xn0dNF2FW/PI/kWvQiMZEwCQLHUyiPfHSjFk7mSUIISaDashppehqOgsWjdtil279iAYM1C3UTOcOH0RhecKkaN6cFPLjpjRZxhcQcO0LOEeq5nnJ0sOybJIkWeYISHYUgr3ETZkykZDzluq7pIQOyM9HBHlIvusmEvF+XhI2In/XrP6LwCw/E1cHoG/HJjCplPo+HpMpINKIAq3w4UTW7bjndffFIZO1ZrV0b7TlajftLH4gjF8QvW4WXVzdzAZVKSdxiICBPIGoudcJODH+VNnEA+HEC4sQdznR7SwGEaJD8lgBFZ6wgSiiPhCMvFKWihfjUkDxUOfvnqUDyc8DnS58w5ktWsjEocy8uLcbqg2O95a9SFee/M9VKlcHTm5FZCV7UE0GkY8QTlwBPPnzURutltwaJHVapoUmGJYndrYbWROsfnl2USPEoagJEy/vfTUg4cnQVJSavkhkgHAv3Nq6jTMJj/pZiKXDQP7P4ktf+5BSXFE2odIrAzepIHmLmDqAw8gu7QYuUSDoeOcZkWTwYOh1qknYR7cbIUFQ0o5izKGeZT6cHjfAXS4oi1++eFHXNOpk8RPV6pUSYCd3EpV8N2/P0L3O3vivU/+jQf698N3P/8oRVij+g2wacNG3HDtdbhw8ox8ZkwCPHvuNCpWrIj9Bw+iQ8erEDOSWPXh+7ir971wZmdLUUgQUMx9iVSL0pdBBtTqE9JMUcLFk+gvqe/fpyx/Ta7M7/PGN4E5s6A0C13T3ui/p0uZ6zm9dtMbdfnNPj2pkYOIjFFB2P9K35W/86AnCJjB8DQPsP89/ss8jDMPo0sHg8R5KwKeZx5g6dcqkqcU2F7+94UpRXKbVUVY0bFm60bMff9V8QDkGiQDxR1XxCto+sMsypnWaJdGL0ip5oKZ2O87C5+agMpAGUr6wjHceW0PDOnVRwAFV1yR6XkkpguDgnRqkRxQhsWniZqecGSRadkeYSJSsurwulFYWoJf/9iIr35ch9NlxZKSGNfo4WnK6/jarqluNkhZCVMezmTQkQtnYm+oEEWIykSLEiRHKI6Bdz+A3j16CmPPHjKLeiYKfrVtIya+vxzBbN6f6VS0BCpYnZjWfyha12skoDuZYaOXzMbeU8dMwJ7+lAkD3igw4Nqe6NOjp0xLyMT5+chOzH/teZng07+NlTgZNnWzC/D24ufhLInDa3MIa2zj8X0Y+tI8BN2KJHDJsMCioYbNi3fHLBQGCb1NyQTbfvYwRsyfjnNaDIpTk0aWjU6W4cCK+U+jnpYn4H7vueOELcgCnxs3gT5Ow6/MrYOXp8xDxbhDrgulA44K2Sgxwthy7iieWDxDhiGc+LPRImPHEdAx9Ma78fitd0sjTLb1sdIiqG4NTrcDvoAPR44fx9r1P+OXXVuE3UMgl+vKCZtIiPNjVrw4bS7ytSxJOhQ/UE47UxJ1Fsji5ZPU8dXm9Zj3yRvSMEVozEvT+aiOfIsL4+95FPd2uUHkRbyeiBnSzMXdVkRswPaD+xD0B9ClWRsBSgqjQQyaOQE7w+eFscV7gcAZwbwu9VthyRMTxPuO3xOrhWyPNPLrj+zE3NdfErkWmankUROwrRSzYEjP3uh33e2yBv48cxgjFk1HwGVBCKb0mEwNZ6mOT196A9WULPE+JHtmT8kpPDZvMiIuHrwmfTkRN6Qh/9eERWheqZZ4rfL5doTPYdCs8SiFLuAQD2deN09EwYLh43FtrebQWBjZEsIA/O7ITmFrSOALk7ijQNMK1bB84gIU2DwyDUxwEuqyYvv5oxj9/AIcKzsvgzc2dlSv8R55/Lo7MOjO3iKRZqrjdeMeRZElLt63vE85mFGKg3h36lK0rVwbjrAiAVABTgc5ObQqYog/+Pm52MfHd5r3e6Q0iAJHFq6q1gCzhoxCBQtl4uYezPu5NBHFjnNHMHrpbJw1gki47OKbSeDMG0xgdM++6HNjT0CPYffpYxjy1HSUOpIyICATKktzISsEfDlnGSobTilemHK5teQERj8zBxfjIWE0saAjm6am4sWSEVPQJLeasEGT0ah4M14/5jGUecmoMQTI4HUj8+71YTPQtHIt8aub9vJSfHdipzTqCbKDOChJqKjhzcPbs58WwIefgdh40C6Eg4ZgRJrAi0VFIm1mbUNQlcmc/GzjLgsmP7MQaw9uQ5hSS46leT4ZwPUt22POQ8PERD4ZoQrCEGabL6kLU5QMwEwAkMUrGYCLRk9C+yp1ZZj3+4kDApQQzIs4+PiARma0rmDCQwPRs11XCQFxK3aRAFPauGjVCnyxbT38bJCZEUEQIK6gWXYVvDVyHnKsmsgVRy6ega0XjktgDocfBPL5/in/f2vsHOQnNEn/pi8Z9yIWuEcZ1jR/Bs7E/MJgkjS8pCK+hPSHHd2rn0gTKftl3eQvKoTb6xVriN/37sCGbX/ghy2bUKxEhZHscDiFyaq53SIjXvLIKFxdt6nUR6lLaXoHpwdxBgN04lh3aDPmvfa8BDcxBCTKVF3VJoE1g+/ug96dusMTggRt8DwUP0uPE2FrEruPHhIvsBYECqIxWcOjX10s6bZkNHLfIvhvjxponlOAJWOnosDqlX0r6A/BkeMVGfkfpw9g5DMLBOwRwMtgOJAFOUkb+nW+Gb2vvwXZqhW7zxzD0OWLZGAljQzrtLghEv/F/UZLuIDNZpd9j+x9/tz1Ex8XJriNLNuYDsVqE8/ABX1HoEfzdlCisUvyWmE9pdJ2WQ/zfiGw++EPa/DOD6tTZxlEUWOEI6juzsXCwWPlc+Z6I+hkcdpREvTDluWWa1XsL0PFrBwZipDJS8YhFQaDXpyH388ckiAUeV5DkfCFrg3bYOJjw5ALh3z+rPf4xb3FZCqkAGZu/VZ64p7Do1NGopT+uVbzTCZY5tYNPHjD7Xi4++3SD0S9Gj5Y+yVefOcNWUOq12HKOsNxtKtYC68OmCQSzpBFkUHgkBfm4ES4FLqaEJA5EYwgH3YsHzoN7ao3FuCLzBAGOj0yeYQZJGFVEI9GoRmQ9zvxkSG4uWVHsd4IR2LCxLx1wkBcVMKIMVhCwg6t4o+4oO+TwgAkAEif4Xc2rMHLn78nnp0Wr13AJ3vMEO/BucPGon31RsKyjESjonbyx8N4cu5kbCo5Lvs2AXeuDSNqCNNzQZ+hyFI08U19nBYG4WL4NEOGS6xZsiIWDLunL3pecR2sqoodF05g3OJZKLWTFUJCAM2fddlnH7//QfRo1VE8KunZR+WHnXUoh6ZW4LyvBBHDQAV3FvIiNngJ+iKB307vFwDwAuVsxIo5DIaKvJgF/5r6FKrZvNA0h/k563GUuYFrRvaTYSfZgiYbC8iJWS8BgGz4OcwIqLowqNef3od4tkN6RdZRZGPe3O5qzHp4mNRTuj9iMkhtdhyLFKPvwgk4ErwopBGpj2NxWOIGbu9yPYY80A+5CSsihaXI92SL4oyQtjCAbSr8pWWokl1ZagdLlMF1qjB4yKAOJHXZ61hjk0lOSwgjHEVVW5aA5RxG/F/stMw+I90H/FMvInsB6/wMNVAaGOO/mbYRlByaz5vuFVjXCBiZSgHNBLnSj5nZP/wFHJo9U3mA7f9iM0riaDnF0j+BZ5nPxX6hvCork2SUfu/lX88/AZTlX3v5nysP0l2uH7wcYHm53vC/+q4UoPu395cijHD/Kg9kZva16c8uDQYybIp1CklHcbuOTQfW46ct30PzMli0ADd0vAXfrvkWzVs2x7YDW3EhcAYJNY4OrTvgj++2YPT9E+DU3XLGBngm0ZZIi+Jo+BDeWf2WWLPxZ0sPl6FOvVr4bP1HaNy4ISqp+fL4n679FD1vuhM1bHXgCLnhhFvkokGLD7orivORs3j/0/fQsmVLNG/QAnFfAlXcVeFOeGCjeslphT/kh5WBhNYEAskSHL94CKvXfob77++Dmrn1SfGF4ozj7Y/fxIHTe5BftSLcrlxU9FTGFXXbo6K3EjwuL9SEBUbEEBa1WMvEzR72LxIQVUcE/tIgIHvGvxOLWCukGYRS8GhWXEj48Mq6T/Hch6/BkmdHNBFGNm0/EjoaNWkoe8Leg0elp23VqCH27jmAYMIJTbfi5sZtMHv4CNgVHWu//kaSi2/tfrsovOyqQzIt2LvHVVq+RSV4rkyJ4/0d6/H0e6+jXot6OFd8CkUXjsPrsqFNq9b4888tsLmyoGguxBQH/BfL4AwkMe3RYbi5UUd4o6rpIU1VFft7mciaAKBNMdUuiXiKaEayS0Z+gpmvYOIq8n1Dkf6AxDS+T/pD01rpXKAU67f88RcAmAk+ZIJ95Rcz/+0SOEG4jZ40BLLiZgGw97fN2PnnFjRp2AjNWrWCmu1BjOlabruwOzgtpA+OnATyCk1KIz1dOPkkZZt0azJXNAIvBBhY1JT5pAk/8cc2+C9cxNnDxxAp9SMZiiIWCEE1aHSeYIkNG19Xgol2NgSoaPE4Ecl2o3LzZmjcsSPyateBandh5YcfYfaS51GhWg3kV66C/GoFAnDQzDEcDmLalImomO2BRaWZOSeONFghvT2JKGUoZA0SfEowQCQh6biUoBh6TFgv6QTi9DVjxHwoHIXTZRfkmnJKl6LJdDdoiQmiHfAlMXzYBGxYv1kkw1ZrTMyVx1/XAVdVqwIXKe2cGFgTOOfUUKvfo3A2bipNFCcJpIST4muCbgbWff0N2rdpiyyPF/t27UStWrWwY/s2kf7+a+VK3Hvz7dj652Y0aNZUCnH6+FmdDkRjusRUE4WuUVBVjIFPHT8Bt9sJj9OFLVs3o237drA5HNi8fRuatWwh03VntldkNiX+ANw5WVLUpwFAk95rRlpfCvHg9ZRpuykPvrRZpjzbONWWZZL6hb9AQLOAvhwAmLlm0wdvZuNQfuNPb8ZysKVk4pm2gub6NA/aTAYgv59mOF4C9DImcVL4ZvxA+nkzn58SFX6lD/Dyh4owBf6ySvwb+zDtoUjJNUGGf6//Dov/85YUnZwei5SMAGCdJpjT/0kBCOgpQ4Ar6LJh9FOzsN93ThoXmfDRUyeh4oYOndD7hp5S+NJsnwWVFCCUo9son6AUToXLYkOBO0caFn8yKt5QcxbNQ4vWrdDt2q6oVrOGsCTYmH332waseP8dlBkxKfj4RcZKY3dlLJs6T9iJ9CCkT8PQOVNwiKbc2Q4EGVKjmpJP+g7ed2NPtK/fVKRiTsUKl9WKld/8B8s2rYHfpSISCMnPu+waGlWujufGThepLhvgTQd2Yforz0qj53S7zHASMr6iKgZddyd697hN2FcEKtcf3YX5K14UEEJx2EygKxBBk/zaeG7SLNTUKkijktAUbDp5AEOXzZPACkr67WTsBUNollsVKwZPlxTXWMKAD7pEshMYuuhgcIdFGkwyZbKTdiyf8xTqankiiX1xzYd4a80nAjwFklEkNRVuix0eXwI9O3bFsLsfFgkR1xIbl93nj2HBG8twwHdBQAs28GwMRGIWU/DauNloXVBHwCw4bPj6j4349OvP0e/BPmjepAniTNpUgQt6EAtfeQF/HNuPpMNmpvcqdrhLIpgzbCw6NGwp71vuMa4XMstiJhhID0H6De0qPIXhz8/BeTVm+ifSmwJmU1XVcGHY/Q/jpquvFT8/p6KJ3HLfxRP4dtOvWP3N16iZX4Bn6GNHGrxVxZJ3VuBff65DJNtuSsBSICCZBL1ad8XAXg/A43DK3hGIBrH7xBG89OFb2Fd0BiGnKteHAAUbsGoWt5jZd2vYVvZXstVGLZmJUJYGvxERxhbvmZywio9feA1V4ZU9htLR30/tx9gXFqEUIZEAWch4BFDF4sKKITPQNKdA9v8yNY6DiRI8MnWMrB+avPO18Vo5QgbmDR2LbrVaCSAYdCQxddmSSwxAeu7JdY0Y8CZU3H/NLXj83j6yr5MdH0pE8OK/3sAXm3+F7mABZCAWicHFQJ5wAosGjhVGLdmGTAm+flx/ka4x7ZqNjNXhEBDy7THz0NBZAa6kXRrNJM3qUw0BgexZ76/A19vWIyL+KwnYrXYBj8km7X3T7XjozvuFXSE+LZoVO08exNNvLMPeiycR99jhi5v+MY4oUGDYsWzUTLSsSTmrgT+O7sHoZYtxLhGE6uT5pyBQGkTjnCr4z7QXxAuQYBvBlR0lpmdmaTIiLEwyt8jKKojZ8eyE2QIAUvLptFlRpEZx48QBKHTQ51OTgYU9aUVFXcPKUXPQtHINSe9c/fsvWPSflSI9pMSejSGll5TYd6reEBMeG4KCCpVkfbBR5HU/e/4CVn/xBXbu2Y2xw0eiQdWaIpEnG8wfDgFuG2a9/Ay+PbhN9oGYxRxYEVAm2D34tt7o2LA5alQoEE/JXJsTNrcdRyIlwgCkBJj7J88DeszRA3DxyEnoWLW+yKFPBIsxZPZkSWmlxJDSS7IqPIYiLKlpj49E/YoF8MIOXyQkcsKFb74kryVEAJrYrgE44gqaeCvj9dHzkGfVJCH73bWfYcWaT0QGT8CaLGrWL+6wgdsbtcOIBx5BnssLh92OslhYQpYWv7MCmw7vkT2DjCEyXwmMcVhAqXfXRgRD6O1liPn3t199iV733oO6jRtC87gkrIdenUvffQ1bD+0zy0GLKqnvvF7PDZyEbo1a/z/OvgM6jvL6/s5O265qyVWWmyz3Dth0MCW0kIQaktCb6QYbx3QwYAyY4NDBBAih924IhGJMMTbuvTdZvWyd3Znd/7lvdsWin0n565wcEiJtmZnv+9677xbxeKPcV2qHnNSNDTzPVQbg7LZaJFSpOWu5abk+XYCDQFZHOUxcfeqfcNT4STJkkUGhrmNny14s+OpLfPTFZwgVhXHL9D+ju+qF7vfi4XdfxEv/+lDAKIYQsTljuEpxEmJhcNFvzxJmVMgXFNn3hvY6zHrqIaxvbRA2K88JSjL9WR1mh4WHp9+K0b0HSAje2vqduPzxOajLxAVo4ffhPSFL8elr7hSvWE03pV7KplKwyvw4fMb5khrs01zLGKiapADP/sNVmDx0HFSynhw3EVfYNjkvJMo6GcrGs31d027MfPBuRE1FwosIHmdpiZAGxlX2x8xzL5W1x2GUsMm9Ora3NuCzbxbiwwUf4ayTTxFQlww27mEcMF45/34s3rMZcXrsSs2tSsjRkO7VEobU19dNnnEzI8KunITrp2Ev/11Cz+Drbasx49E52OFEJamVgSwlBr2JInjniecENCfgQzbf1Fk3Y3e0VcI6LC2LRDIOUzUxrltfPHnBn2XQRliOAOBV82aJTJYJ1Tz7xavPUvHA2VMxqf9wYZmIl6XPwQU3XyvevNxfmJZOD06eAbddeq14lxL4ZG1O+e1JMy5BXbpDfCMlHE5R5Hyd/ccrceSQsZLeyDCdv3/9IR5590UZLHU4CfEJZUp2wFIwsXYkpp9/uZAmeG5ajoW3//kBnnjzJbQGFKjFAbTubUBZqAR6IiNhPFced6bse8mAB+dOv0K+Y8wLGbxy/y5LGbj6tLNxwuhDkHUcNKk2rrnnZmyMNkn9YDDgI6MIYFppBDDtT5cI45nXged3gKnUySQW/vgdXn7zdQwcMgRXX3gZKhKagKdqwItv92wSb8UGDxklDFYh0Oegp+rH89fPQb9QOZI8i6hssh3s9SRwyLTz0UYAULZa1voEAD1i9TCktIcAsUIi8WuYOW8OPl67WFjOBC2l4fWosqecc+SvccSY/VFV1kMGQEUeLyyvguv/Pk8sJ1jTcgDJNUVmoy9mi4cjE9K7mUGkIjEBvpk0vXbbZjz/+iuIdcRwz413oMhjyLUlmEk/Wg5I98baEWUgjGGgw4oLME6gtDLrk/AU1stcc+p/IAB07Qu6Emn2JQnOs8jyAGP+n4UswHxfQ8KCgGEF+2MhiCVs8y4EgsIevmsvtK9Qwp/1LTkAMA905fuT/N78SwBanqTRtQ8rBMcKQcD86+UJEF2BzX8HOhb+f3mgsCvwWgg+/revta/fy7+u9Gg5P8bCnrOwF3X72J8Ym/J9NdciIKOmsCeyC8+8/SRClUFhfiGtYULNeKxfvxkHHjYRz776DAaO6Y+2thb0q6zGrpV1OP9XU+DNBt0kXYZKqH7EMu1YHVmJ9794W+rRU477HfxWCNFEB1778iVMOGA8OnbGUDNwMN759B0cf/SJGBAYBDXKdeCD5iNZohVJXwKf//gZNu/ahF8fdxI+/eBzHDb+CFSXV0OzdONXS5QAACAASURBVOklLTsuak4qQbIGELVb8fzLz2JQbQ0m7X8gSky3jmKi8Wc/fIwvVn6GZDYGO5NFqa8cWocXYwdPwMjho1AWLofH0aAxrBKGMAc5WMr/uLZhP4GALD1IKqJtl52TumsZMhPdv2DiPNnPO1LNOPP2a9CiJZHIxBEI6qgMBNCtrFRUTEtWrUIbLcscYMzQoVi3agPSGR+6G6V4buadGNytAo6awJtvvY7qngMxYfQByDKJXDHF25xrLEXvRvrT2raE6M164xm8t3QhiiuCaO+oh5ZNoG/vHqK8/ObbH9CragDiaQU7mlpgpjX4mlN4be4TGGRWIOhoSJPkRqKMqrjBLDkGIPcoDoSdtNuT573Q8nEKxFZcubR71lKJwH1dZ19BWxziZKYptQ6HT0rb3pW/END90+PedbHkNxB+YTvr6p4py2XTuWP9FqFe+/xBoceTdcebQ/BPblIuwlgWtEhOeAcdkNIo8m0xCaaUVniM4rvHooa+f2RdyM1lKlwyBSVp4esPP0Trzj2o37gRQW7IiQR8pOdnaALLBaZCNU20MdnPH4SlGfCXd0Nlv37YFY1i5sPzxdOkoroKZX16wygugr8kiGQ6iZkzrkeRz4TXQ69Dyh3tXIgFlxsbI65oHR4xtHdZf4JIUxZHLznHkYdfPCgybjoyE4p5Mwmg8HdMj4mkk0JKS8kBhayJlvoIfn3MyWhoaEDQA4yq8OK6Y45DOBqDTimZocFKxdAS8mPQORdC699fppy8lvQWJP1eNqF0Sg53+o8VBUMCijY1NSEUCiAUKkJ9fR3ikSj69Oot0788OEt2FpltfEC4gXGTD/j9YuzeKeVMuKnPxAHI9ONBTYCIzEEpRsn2owQ4mwN9eThTWpB2JbS8LwR66TdE8ip9JAUAzHkvkf0ojEt6isij2OmG6YaI5E0ACczkseQu4Fv+CS7c/AuZdQIg5mLlOw8wmmtywlYwZZPbnPeVyHkA5l+T97Pw599Nogo/T+ffdKHWdx4Sue8kMpwC0D2/FiXymyE6pPUSQPak8dbShbjj9fno8Loytbx59yEDhuOmP1wsDMCgLygsj/qMhRsevRdL23ciTjw6B1YaLJ4oKcmo0hDQ54/PMUFvcXJRNTm0aDQ9pu8g3PTHKQJiOWEDH33zJZ56+TlYShaVPbpj4OAajBg1At0qK/D5woX4bOGXAuAQ4GLRx0ZvqL8Sj99+H4KWe4B1wMLNj8zF17s3IOZXZRorsmMGXqQyKDGC4iPG5uWq8y7CmJqheOnj9/DIwvek2aU8lQWx7aTQM1SK6/90Eaore2LZmlV45s1XsCcTl+ku2TNi4uxAQI3LjjpFJG+UVFGM/O2Otbj9sQfRZtgyNdEYqOIo6K0V46k770cPJeTKrwwNi7atxpRH7hTGhsZ9gtIQ20GNvwzPXjlLmhjC4EynXdu8ExfdNh2tYQVpU5XPajI90zHw6O33or+vXB6NzdEGXDlrJpoU2hs40pgR+AqpPmG/9Q2U44CRY1BZWo6VG1bjx22b0ZSKCdjK54HPB8FNfs8R3frguZmzgbaYNPfbO5pw1f23oS7SKkyTvr16YdSwkRgxYgT2tjXjxQ/exta2BmHv6BkVpYqBUHsat156DQ4aPFqAOzKgyHbmfpwH6cn4IpBE6emNTz2AhVtWu35opgrLoWeQIn5XAceD2j4DMG7EKGFCrdm8Ecu2rMfeSKvIf9VIEvdQGj5inBx2G+p34dL7b0E9ncDIlEYWibZ2lIVLoEccDOjeG6NGDpe9Z/2GDVixcR1aU1FpyAk+cs0QCCJzdEJVLe6dfhPMtqTsTwRvr5pzC+LFpvhREXgi2Eyg9b3HnhMAkKApWX1Ld2/EFQ/cgSiZetRmkbnoUVBma8L0HFnaWxiNZE9uzkbxmyvOheX3CNPENShJoyitYfYV03Foz2HS/Md9Cm5+Yi4+2bQcbVpagF7usYaiidTVn1QxrP8gTNj/ALHJ+Pqbhdi81zX0p/ycLHJKuDhIItD85J/vRpWvWJgT7aaDg676gwDjNLeXPUtVBdx8iZ5joQp40m6IBwsNsqrJGCVoubR5J6bee6swdun5Jue27YjvpFehWXoIk/bbHxUl3bBizWos37QGbU5cfC0p7cwSOMkoCCcU7N9rMOZMmYbugSJ0pONY1bgdFz1wGxqQkHODjY3PcCXzL0y/Fz1Uv5wt9IUiADh1zq0SMkQJvc19OZ4SCfD9192ImuKeIgmnvUi7L4ujp52P9qDLKuE6JDAVaLfx4ow5qCnrCdVUsamtHhffPVOAmBibTQZBKDq8jiIgakWoGMOHDsOgwTWob2jA8jWrsLepWaxGeA0OGDJSZNxGhyUsev4QmHz6/dfx6MevIREypOmmTxmfXw4qCITyfjKdctLgEbj+rItlqLUzG8OFN04V1m2crDDNIwCgyLSn34JJFf2FKURg7raH54qvX5yJ6YoDlUAd2cZZD3oFynHI2P0wsKIPlqxYhkVrf5TrR1AjkXWlmBzkGFYWtSU9MH/mHBSDMtYM9sRbcMWdN0lwjVIWQnMyKj6+ZDfSV5KhT2NGjBIT8h27duK7FT9iF9NZKU9hAqztiPSXANHQblV48MY7UKn4xKeQIMyMe+7A7vZmCV/q0bMSE0aPxbCqajRHO/DCgrexvWmvVKwyKDB0YaOR4far0QfAtF1PRJ4N+bPVTXZl6IcDS7Uw7x/z8friL9DMUJegKwU20hCgtQwGhvYbiNraWil8N27fjlUb16CFXmC6m7J36W9/j98fcKQwGDd3NOKy22eiXk+hyZOC41UFgArZKooyGkq1AA4YM04GqcvXrsb361egQ7HRLsV/GiE9KM8j2uPiGTh7ynUCJrGGXdu0G1c8MRt1Hlfqyh+C6v3UEB44b7qkkbLu4jplim97wIPJN16MFh/lUW64QdJKSwDNXWe6jDMPPdso12VCOFUfeTUEWRIE/XUFjXZC2Owbm+uwVxImDVc1EI2IxxzDrPbvPQhjBg0Rme6P61Zj5fZNiDIlMGVLOMsDV80UL0iCL7QtuP21p7Fg9WLEPA6y8gy44RkEPjkwqvZX4J7pN0rqLe+f9HFsfskyE0FFFnGPjcV1G2UA0+pXZPDGe+JEE+jmC+D0yccJ+6ujowP3Pz8fW5r3Iu6k5LPrPjLXI7JPjCrvg6cuugElabI2DUljPu+uGZLqzLqItQbroeKkBw+ePRUHDxwFjcMlr45WNYU/zJiC3WoCLbTysW0Ue/1QIynxHD5h5CTxGbRStoSxHD/9QrSoKQEfqSqwshmUZDTMOv1SHD1sPMJqABHFxt++fA9/ffcFYcFzSChDlriFMl8Y2WgSfSp64dCJByLoNbF46RLZP2ME9r1uiiRTiOUcimVlQFoTrHQDeAIenDPjSmy2O9DO4ZKSkUFgeULDpSeejtMmHSt1Qp0Vwetff4JnP3sPrQwT87u+dx7LQZGHMnIF/av6Ysj4cQiEQ9i4ahXWrVsnVjKxZAI+0495N9+NEf7uMrhL2o4w4M+5/0a0MliEBAsmlmcVCSl5fvo9IgHmvJt9DWtTpmMfccMlwgCkDyPZPGzvCNT+ffocDC/vLfUXQXaC6X//6G088tErEgIiAxTaGaVsUaCEHV3WM1OyqQ6YduaFApJ8sX0Vrrz3NmRLAjKkY6K84fXBl2Rgm47qcDlG1w5D9549sK1+D5asX41dLY2uBUBGwcXHnYZTDposazRoeGGReagreOrtV/ARJcBkhYrSUEGxx8ScKddLeIn0oWSZ/5cAYFdQqrAX6MqMKwTT8gBSIXBY+FrsjvYFosk9yHmKF/YkndJX2w1UyoOL+TTjrv3LvkAr/rvCr/0zQkOXvqmTJZmzaXJJE65kuzCxeF89FH8335/9Uo/VFcD8WTOWA+Xy71cI1sl32AcDsuvf/7f/u+s9KLxuXd+38P7ysxlFGuqt3XjhveeRMuOw0kmUhyrQs7w36rc14uBDD8H3q77D9r1bMGLCMMSjMSAOJOttnH7Y2TCzAWSUtJv+nmKYYgRr2pfh028+RthXhMkHHo0ytRsiySj+/smzOOCQ/bFnfQP6VfXDosVf44zfnIFgOgy/E4QJLxK0NgukEDeimP/qk6gZPgB61oBqGzho9CEC/jFjkT8q1Ul2AmZIR0tHExZ8/gmcVAYnHXEySgNlCBkhdCTa4KnIYHXDajz1zuMwwqpIfUN6MYLZEsRakgh5wzjtN6chbBQjyzLfCEnIhuYhyapAZUcA0JPDCmizIqWBAitnVcPwJtpokAxlGwrakcDcl57AC4sXIG5mUDO0P0x6z9bXoW+fKgli3bJ9NzxkmVuuVzmBPdXSMf1Pl+EP4w+HL8NrkcBrb72GIdXDMGboOJhZFVkOJ+mPnHGQ1sgKdq09GJ73+zunY2eqFZrOdRaDoVgYN3oEotE4Nm/ZzpE6qgcPw8o1GxBWg6g1K/D0bfcjHM3Cb6vQs8TN3GAz+rlT4Uk8SwZ8tGzIiW8kXInkNLbmkobsYmjyzEn4h0fOPyeXHsw2RHpDYmk8j1v2LP+3AGBXBDu/cNyHmt5GlsTB88fv9aOlvhFFoZB4abGY4cFLiEeYcwTFJMI4HwbBJKmfKIyUicrCYVgEp4YScuBOOCQ9jCmTvPAME6GXjkNDeDZWFtDUhmRDPb549x1EG+oBKwkk41DoAUEDf84oCUSmmZKnQfF50UK0NqNgS3ML1u7ZiWw4gOLq3iiv6oNYxsFtd9wqAAiZfxSRiYpKYGc+hNwEuZnp8j25kFmM8EbQLJzfmwudvjOySeVkwdzQ8nRuATiFRqsjbWQRS0QlXTHs8eP+m+/EP/72Amor/Tj7uGPQM55EGeNAHFtAlLShwqqoxIFXXIlkcbEUAsK2KzCEFRak6ORdTyN+DqLBZCqSqk/TdxbTZCYyYIXTQJF7JVPQNVPM3wnuSWKdrrsSberKvYakIvIueXVFfFMk7CNpuYxN0wekbSAel6KUJr8MCyD4wAQ5PpBCxadJPBmLBMEI8vh8aO1ol1ThfCFM5gmvKRmifO988UgqcOHkq+tG3XViVAiiFR64hb8n144AF29yjo7fuZHn3yAHAP7k+5Az5SzwDMyvkX0dHv9n4pan6ubAy/zn4WbOn8KJWaGEmYtYpn4Em70G7JCOFxZ+jDvefFpkHzKNoj9NVsewoh548Io/o0wx4TCMAw7iQROXz74RKzp2I2aKwNplVGa433ADchmBhD7lM+RNgHP/pFn0hD6DcM+516KbP4w1TTtw9e03IsrkV78uTT3/TmMCUywGw++XeydyilwSYA9vMY4eMAbTz74YmeYIvLkgkZc+fQ9PfPi6vBZDCShPFmkTUxCz7iRdi6dx7YVTcMSwsfhu5TJc+8yDyBT5YMeTrrSXG6aTRSitIOwLoKG1WdIzCUjRs6yUqdvRmIQE0Vvv3IOOx5lHHIcSzSuJwv9atwx3Pf1XdAQVJGW/ySCU0dBXL8YTt96LcscUlhVDEpbUbRJmR5vpevHxh8/q4FB3PHbhDPTVw2SKI2Wq2BxrwJQ7Z6LB74KdZCYEuOaTHsy/ey76+5kw5whT6eV/foDH3mOSoCrNc8RKiNzeb5jwphQBBhhBzyATmp9Tise1JNNZPj9WGuXeIO6+YjpGhXuIj1MqZOC2xx/EOyu+RjbMtHILXo0BAi5oyCEEg1RQ5EeCwH5WleKYvmzP3ftXdINPgNBUPCl7Cg887gscEPB9KQGmz9o3O9fhzqceksThONllPl32EjbcHBRRCllMr6cU97OUMJHkOU6lhbkzzCzDvJtmCUuC3kwPvPYM3vr6M7dJYrCMz0SKsiobyFhusBQbMtot8EDm/c+vHwJWRYoXnvaEgKwje/UXsKIjERMWy4yHZqPRcCRgg9M8BkH0sL146f5HUJn2uQ1s0MSyus24mH6BRn6I4TIAKz0B/O2yW8RbjZJpSjs3ZyK44NbrxNCcTShlC+IBaHkw66JrcWivITk2TQa3zX8Qn25eIY2l4mXr78oYeJ2CGVP2Zo0+uxymJBPQ6QHHVK94RIJs6PNhWMC5J5yKcw85QZofMjr2ZhMiAY4yBISgND24GLgQsfHmzLmoLXJN2IWFwAGQyLoh0sFGTxIvfPwuXvvoPUkx1kN+tMeibnJ2zr7C1HT4PCaiiQgUMuU4FKM0lYObZFp8HqvVIkw7+yIcNGgErI4ozHAQK5p34Ny/3IwWLe16y9ErTNHQyxPCKzc/AHqi8dwisLKyYzem3nOLJIOmDTftjIOAXo4P9027CUNLqmDQO07X0KjE8KsZl0gYD0OJuIUZjo5gJI1Xb/kLBoYrEIm2i93G24s/x7zX/o4OXxZRcQR2B1IcejC4I3+9kgxECPgltKM9EhG5MEGlW866BMeOOUBsTyi5S3mAVXu347L7bxGWHplvZHmlGPylG+LpQsCXAMohg0Zg1jlXyftts9tw+Z03YHu0GbaPKTeq+PVSPjr78mk4vFctMtGEeHN+tfpHzH76ETQjJcME2i2oBuVDZNKa8tkZpOE1DJFyd6STyAZ1GTCKEXRWgeEoGBDuhsen3SVSUg4tbVPBW199ikdefR5RE0j7ddl3yeRRE2nZR1g7cW2wFqC/omNqsl75k+qISYPO8+WuK2dgaI++wv7iIOWu55/Agh+/RZvmyOf1sQ5gynHKcZmftDYIehGPuVJwMqXL4BMPwFEVVTDIIMvN/vIKgXxDxfA1GqltbtuLKbNvxh4k0OYh+5KETFMCoDwpt07g+SWWGQSrxMrDkfMh4DEx0F+Gp6beinBWg14cxJNvvYwnPnoNyTK/sGfp9anE05LCypAoMsflfNXJOLNlX1ZDQff5idmyX1Iuf8uUazC2ez/Zp/kVVjbvwoUP3oo6JSnMNO7RZCv1zHgx7/zrMZgsPLK6WeRnbDQYDk64/QoBtDnUJQCUSFjioTrnT9cIA9Bw3O9HAJCBcXK2ij2Hy/oUyTMDYTaswp2PPSAgFpmvremEfNdU2rWaKU0qMliSQbUHiJOIzOAfzYQvZyFx/vG/gx1NCNvqI/pLPvYAYmQ3BwyYlH6mbfFE8tkq+nvL8JeZt6HKWypM/3wdJfdBGpIsEqqDOicigNbuTEyGLDbraF0Xr1D6v9F3jdd5T6JdBpf+EH2E01JTFBUViZ3O+KpB+MvZU2XQ5tEMbGlvwNXz7sb2ZAsshjtJB6JIAvxfz5uGidVDXQmwpiAZ0nD2DVdhbaweTkAT5quSTKFIMTHzvCk4buj+Mmyk2TtZdcfPuAi77Kg0odzzko4j0uP7/ngVJg8ZC1/GEHD+b4s+xEPvvSghUIlUDF7dK96UtFIIMKSCvUjSQsB0yQG0+mB9TMYKB/Zk+5Ppeeyw/THtjxfKXsqhdKuSxKWz/oz1dpsMblmDaxxapHQBxU4ad4iQI6i4oiclh7zrW3YL8xP0DWfgi6IKU5g9VJS1uUjd3TqfYKXBMCTLwZHDxuGuc65CueoTxdOqhm24YM5N4oFLL072ffRCrcx68Y/ps1FlFrlECKoBVE08ZA+ZcQHag1RPUUWlwk7ZKEoo+Mef54jFhVgDeTwyZNrQshtXzL0DDTTj4JAZtjzDrEs4iOS+EdJ8OGrYeNzxh8uklmjXbMx77VlRgaSLfTDLi9He1ibPMkNTCN6Kgwt9rz0ZeYboNUwCAofctd5uuHfqTPQLlsFuj8HDc8yrYvYLT+GTZd/JsJhNONdVN9WHx6+5DUO79XY9xsQH8f96gP+3oFFhL52v8/PrJP8anQBaDrDK9w+dgJNKJ8YC5VSu/8srigoZdHlmWr4fzb8W/+mSPtwhS2FPVAjA5f9e6iqpUn4C0QqZbV2/Q2GfVsiOK/zOXfuizj6oC4hZCLT9uz4r/3v5ninvRdi1L9wX4Pm/3L/C393Xa+Ulv7/0/fi5UkYSa5uX4+0v3oAZ0DF86Ai07mhHdY9+aG+PoHbEELz8zosYNX6EkHCG1NZi2bdLEFbK8LtDz4Jm+2g0Ayn/LRWWEsWKxu/x7bKvMbR6OEYNGo1ivRs27NiE979/Bwcfcxi0lI4dW3ehpaERJx57Ery2F7ptwiB9KptCykyiwdqLVz56CZMOm4gl3yzFqSedBi1lImwWYc/OOmzcuBEHHLg/DC+9MxNY8NkCNLU04/gjT0I3tRfCnrCQkLSAgnZvGxqyjXh2wTNo6NiDXhU9kLWyGFhVi52b62gEKsy/U048FT3L+yDeHEdxoBROMgOVhVQXmSuHp3nQi3hCjPgAcwuSHEy4PXk0m8TWWD2m3H09NibqYRn01vUgnYxj7LBhUjuvWLMWSTuD4aPGYs3qDYLXeB0N46pG4MEZd6J7nD1xCrFADM+99Dz2HzEJIwaOhJHR4OG5kNXdwC3uVlpW9rFFm1di2t8eRLMngbIiKiYVxNrrMWb0SKxcsRptkQQULSApw0RRAmkNvx9/JK474wKEU7rsWQotfzxZWB5OSGjcm4sbZU/eBQDMg/GFIGAeMuX+SZUGB+dcswT+RAmSY0oqjTuX/lsAkMBP4U/XDYhgXMJKukw7naEPrneOFEhMEiN4w/+wIc0lJkkiXW4DyQOMLqBBT4ncRxefPXfSIFiETB1cQMK1aCPDhXKLlPj/MDEq1taGAKPuIx2I7m3Elx9+hExTC6z6JvjTnApTJkwgKSONjD8QQtxmQ6miPesg6TWxprEO6WAARmkJbrprNjym6SZVaqowlyhXSym0tHYBUI1gBAtjsh1zsmZ+A11zm+POjUcKs5/MmuXzM7o5lRWJYYJm7l4NPko6WiOYO3UmVv3ra5x61GT0CvpR6VXR0dggBVAkm0GL6sPok05C5cEHIsqJuHj52m4yZ45Fl180fH7yn43XW1J+soqk2FlOSu4VQUuKNXifxNNFmIQZKTqEgaW67EsWeZxGq/Lw83pasMgM7IgjRiPNpSulaWBjzgOfDEgjFJAUTU54tZIQqmsHoduAaqAozBEC4llK29JQvV6kOfUxveK1KJ+fxWzOIy8fFMLvSg4mv1MeKCs8jLpuyvmGoRAELJzK/OyZ7sIA7Jyi5Q/ZAgDQfR8X6O16cP67w6nwMMgfpPv6+9yrd4KAnYa6eb8QejrRG4hYT8CDxz54DXP/+bqEQQiGmbIRTCsY170f5l15I8JJSPHHxjDu1XDlXTdifaIBcT23BeSmdDIZ4OPKZ1wS3fjfXGBJ2F68J1lgXO+BeOKq24UhdcOTf8HiHevQrKTEO4XsXLK7CPDwZOK0nSxgTtJFossk144Unpp+pzDU6KtCMiXZuJvbGnDr43Oxsm6bsBUIyAljkI1tOusGkFg27rpmBo4dMg47du3CtY/Mwa5UByKxmDR5ZKdwH6J/DRszegWyGeLkl3sMi3o+m2mvIRKQy486Fecc82sE02Q8JfH5huW44ZF7ZXpN0IlrlZNwevQ9edt9KE6q8GZo0JrBj/VbxBOJUhdJkqUPYRoYGCzH81fPQh8jDNvOCBuHaYPn33odmvwQ/x4jSyNzDf6Ig2fnzMNAfyWMpOtbRNbTrGcewveb1qDVikAJ+RDJTaQ1rj/eCictXmsSA59OuwAGm32yJB0F5598Ok497BgEI67XyMJta3HTYw+gRU+LBE8jq4qJyBkW2WSUEkSz4dA/jRJG+iFBx6QBIzDz4ivQjeBM0oaTdAc3jNAUCVhGkeaJ17mVIUolAbz6r48w//WXBMglgANaH9A3MpuRpD5OMnlvAl6fgIh8rnwMAImlUdSawh3XXI8Dho2CGfBja0cT5jz5MBZvWC3ebQxnIXuJSaZkwXH4IYMEPTc1JmOIPoiWjW6+kDTml5z5Jxx/4JFQYpYkL/tKwvhi8woBAJvNjDAA+YyTkVnpePHCvQ+hbyYsACBBhWUNW3HJ3NvQ7rUFROaEjhtudzWIZ6fOEgagz1EFPNmcasOfZlwhsrE4QYQcUyOUUDB7ynQc3muoPMfthoM75s8TAJASVpAVyv2Yflxk+Dpu+ILq87n7MYMATNdDUxh7qiGNy4ge/YXZOEAvkSCfUCCInXY7jppxIRpNF7Dk33PIUxxX8O7N8zCkqLuAqAQcuCbjvAc6Ay2o1/Zhe0sd/vrcfHy3fhWalSSUoFcGI/SYi2Usd8AVT0sqKsN4OotdK41uakA8RKec9HucOvkEadb4rPL8/GHvJpz70G0uY5b7irBGNPRUQ3j51r+gQvEL4JQ0slhGD8AcAEiLCr4n12sPx4e/TLtZAHON3miqBy3eNE6YfomkJJO1K9fLgrDY+LqDgt3keWahtifRiqfefRXv/7gQLUoaKZ7vOe87snXIDuZ70VS7rb1d1heBQF4nLWLhoN6DhYFI4Iu+aLrPEM9SAl4fLVnoJq5yD5Y+kecbWbOaAICTh43D/edMFU+pPYYl0t6d0RYBwwgASipuVsPsq67H/iVVKFG9wmZtchKY/eTD+H7jajSmYnCYbs2CVhi/unjBMSxGTTuwW2nBEZSEWg4ptJzfHFOga8IVIsEjc5U1lIQhaA4efeV5/GvVEtePUM2KTEQKRo8Kx065dQHrPE0TcI81FI+DUt0vIOv5J5yCs4/5jeztHDSu3LEZMx65T1jMBBUj6SRMv4lUMinDKdqq5CVnBD249lUriwNrRmHOeVMlLIAya9Z+6dw5J4mlDJGwOeF2kNRtRFUHn65YjPuffUIAKfGhpdyd4VT83pRrejiTFMduN8WeZtoZyviy4kl20+/OxfEHHCJDUe6ztz8xDwuWf4cmX1Y8A9nsE4gXD2uPB8lITNQpIlWPx+W9xLvRViWN9sJTfo/fHXY0fHFH1jnXFFNzL7j/JjRoaTcojQycjCMS+Uen3IyaYDd4PUS5XWVMkzeDyX++EO0hTQAXvhc99YrjWdx3zrU4fPBoYfqK/zQtdHJ7gtRFufrJG/CjrrUB/h7lmP/2K3j18wVosOMiL48dLgAAIABJREFUcU6ZHlnLVGEE0oow//lDBi8BGHk/yxY55djyKtx+9XQUm34537dEmjB97iyRa9JPSN6TCda6KSC0DMpuno1qs0gsOAj0cD25/k3c6tncZNFqxzDvxafxybqlaEEKSd2tNwjQcmBC1ixrwLRPkxo8Ho9LmBjPjmAgIPdkXNUgzL1ougyOiGhvjzTiqgdmCQBIFizXIe9VSVLFg+deiwm9asR6IqOriIY8OP/ma7GqgynJrkyc+z39gwkAnjj0APiSotdBq2GLxcAuT1IYnOwBWJtSHv7gOdfiKDJDbE2u7fyF7+Mvbz6HWJBqnQQCHsMd2GU8UofENEXOtUSkQ4gDDAHhffdruoSDcCDHc4WWDhMGDEGkpQNZXRFWNwdL63IAoDRzVgZlloprTz9fjOTNtALDT59LB99vXYPbH5uLpqwlnytj6IinqEryijqIAxibsl3ufwobWXqoq3I+kqn3+PRZ6BeulCEsbUYunn0TYr6MgHO8T/ybfEoxgXTWHeLfBQc7nQ4ccT2fX7eXIyhI4LXEUvDin+9Fbdi1zGDvQVVJm5rGPS88hQ9++FIGDBxUiz9wzr9K4TOWBn41YiIeOO8a8f6NZyw0OgnM+Osc8T2khQn9K8WiQxpNd9BA2Tsl8eJhxzNH2NBucNZFvyZz8kj0KSpHa1sz0gEDDy94Hc9/8q74TZJFw/VUltHx+LW3Y7BIl7My+KH8/n/9KQSx8oP3wtr+vwG28v1CPgW4a4+ef49OS4AuwF6+B+nKPuwK3uX7/0KwsJCIwM+flwN3vme+Dy4kUeQuU74O6fq+vwSQ5b9X4TX7pV5pX/ehMEW562v9r/dtX79fCIrm///C75KvifJAbmGvKfshHESUNsxf8BgsI4aSYKkk+g7tNRJrVq3FgZMPxO6mXfj823/hrLPOwidvL8AZp5+OZ56bjyH9RuKo0b+GmubgLCEBoEhkYWsJfLv9S6zdvBonHXoSAkqRsPfqWvfik+X/xMFHHQK/EcTH7/8TVeW9MWn8RKgOgx0VYfqJf6wSx/bmrXj9s1fxm9NPxpqVazB2xASs+n61hGC8+eabmHTQQehd3RuWk8RnHy9AfX09Jh91LCpDvSRVWIlxrTmwaRlQ6kGH1oGHX3sIvlITe3ftxIRx47F9+04MrR2G9avWQ0kTVFNxykmnoVuwGzIWFUwMBHH3zZ/8/vKdt3v2Sf9L3MM03aAvVYVDopQ3g7mvz8fTH7wIpZhEAoa72qgsL0PtwAFYs2YdbCqDistgGgHU1zeIt28p/Hj4+jtxQO9aeGNp2E4MiaIkHnv6SRx32K8xsNdAmGkqKqgOUGT4HEknZJBKi6uH33we//hmASwfUDuoN5rqdyDe3oiJB+yHTZu3YW9jO2IxkshMIRz5LWDelJk4bMAoBLNeYSbTDo97VZoWFqI+zU1BxXKOCVo/YTqCh3DgnMtEkHRg8UJ0sTNeH/YvgifkAlKoUhC/xPrtP/xHADD/EBduTPlFSCCJBS6ZXjxYeDH4ULNoFLIcE9Y60Vse/kyIdSmc0mB6dFfqK3m37uacV3dKkyPJL7kI6BwIk2fZkNnGxoIAF+UmBAjYOHBibVBax08Qs7Dpi6+wafEPaNuxAwGCFxYLUFuSKTNWWoq6diuBtOlFTPUgaRrocDI4+U9no/ugQYDXh4xpwKLcUnfNg3lTuImpNK4mVV1GVe40iAcjZcFk5vA6yfXLZGVST404C18B2CgjozzN60VHPA6vmkWZoqBx7Vq8/chT6OcvQlWoBKoUzAkkU3Ghusb9QXy3pxkDDz4Ux/7xNDEdNnRTmkzXS8cF8cT/gd9XkjjTArny35GJw/+fzQ2p/LIRiUSZEuesFCTc+Amg8HpSXmXH4ygyfNIQZNqj8r9THW1Y+vVnaKvbBU8sJb4catSSBoB+MGx4eJ+TnFJ7dahhP5KerABQZJSEevXE8MMOh9a9UkCiDispBQoNiMl04tRVwOMCAFA2XGGh/UR9/U8HZiEAuK///rO/7wIAdoJ7ud1d0nRyzXR+G+q8xwWHbNcDresBnf/fhQBg1wMqD3B2ZQH+7CAi6MvnL2Diobf/gfnfLBDJnwDUKUsCDQ4cMAz3XXI91La4AGJktMV0j3jEMGjCymH8Ar3nwg0YqsQtReFzkAM9BQBMEUBj2rSJsT37Y94lM0Te8vd/fYAX/vUBWsDi2AXZ6JMjz5VCLwYbiZSFbsXlSLdHZbJ/1enn4uTRByPM5pXv4VHQHOuAWuLHzlgr7nxkLtbV7ZA1xyKe34lem/R747qdcf4UHFczFn7Ti9e++Qyzn3gIRd27oSHRIRNwYRvQQzHtyGCAqbg1Q4dg17btwiIiw7WFA4RYEteccJaEZHjaLWkYaexOj8SOgAcp05XTIpLEIG8FHr9jDopThjRfmqlhyY71uPTBO9DidaRIF++arIr+gTI8OuUGSaRkA0Ewc11HHc678RqRq+k0MqdfFeUnloqn75qLam83Kei5N9AXp0Gx8OSbL+CL7xZK49ZhemQN8UAU9hQBQNNAlGniHg1lHi9Sze0Y0L1K/D2P3f9goDWGbl6/3IevNq3C/PdekzASO0SvtoTs2WL0HYlKM8h9lI0xDwgeJCOqBuDGS65B/5JKeCJJYYUwsYv7s5VNuw1M0hLmkqGrkt7LAt4JGPj4h0V46vUXUZfogFkaRksi6gLEbOhzPqkBwysycgJ2/E5k5/3uoMm47PQ/QU9nZN/0l5dgR2sD5r/yAhZ8vxBW2BRgWN6TwLDupmWRFcTDU9g9ihuCU6x6cflZ52PSiDHIRCz5/PTwak5EsbRhCy6/6wagsghRyijIXqBfYIuF1x56Cj3TfmlE+fwur9+CK+bdhQ6v7UpmmYXDhsbRBMgmY0mJpsXjbKcTxckX/xGJIhOOT0XSsaAwUdlSMeeqGTiseoQA53EfcPtTD+LTTSvQrtvCoBO2fNoRE3aaIlNqbdOqIMvmlGcGmabE6HxIR5Oo7V2NWVfOQIUnIH6E/Pxcd7ucGI7980WuCXsunIBAmz9mS2gJpaDcY7l+CRqLV4vfNUEnm5RBCHuizZj/xkv4ZNk3AhhT7ke2G72nyADTbTZT9GJ1U0jpD5uJJNDXX4bzTzgNJ044TLwzk05aAqRog0Eg9dLH75GGmvfKHRDq6GmE8PdbHpCwGBJWWFAt2btVBhUdioUsg4ooX2CYS9rAgzNnSRPpdbJI2CnEQwqOuvIcJMK5sAdKgClqiaXx3C33o8pbjG6BsIBTSS2DFiRw/zOPYfmuzdjY1oiMocm5l/cnloaYDD6vVxrVeEdEmGVkup1zzMk4c/LxAvhwqCIyEJ8HuzNx3P3YPHyzakmn/JxAAwE8rhP6Zx5ROwb3XXCdrK0d2QjOmXalDBnY8BIg5Xe3Wjrw1xtn4ZDeg4WRqgV9aMumsCfejgfmP4YNe3YIWMImP0Ijcfr50W4EOqi/oC8ZZapLdm+UoYRIlWkiryjo5y3D01PvQHeFDOA0AkUBtKQTksL60oJ38e6XnwoIVh9tcxlZQbJP3XAj8XPLSUxYSxgeHd40MOV3Z+GMo45Huq5NpHTcr5n2e8ujD2BD0x4ZAHAfV72sD7OSlpeMxcUzlUw9+mt5kg6qwhWYM+1G9NNL0J3eXfEkmCORZlEv5ZUr+yFIw88UUZJQwz40JqL4bu1yPPrcM5KubusqOlJxOPTpFAMy8WeB5lD+khWARYy2dR8mjz0A007+A/oGy4QRWd/WIoDl42+9hLe+/wJ10TaYAZ+cC6xdZJLOpGZ+z3hSnnk+K/QZ6+kvxdknn4ojx0+UhGgCuVyL/O5rmnfj4ntvEo8gObNzKhp6/z1+9e1yXtCqgAnYrKGbNQe/veUKdARUkYXxueS+H0xkMOe864QByOsgwzrWo1Iv5wZ0BCbIGOb9LSmSZNOEmRVp4wfffCFBLrwnZERx/xQZPdUbEp6ju+dtOi21HJ/3gweNwMzLrnaHIY4t/ohvfvkJHnrzBcRUW0A5ykQderY5wKBQJeZOuxkDjWIB8fLqHjLn8mUGfd7g07CpcY/IrhthuUOpIjdlVaRKKUfOJPYXlZWVwjDhM8n9zEokEDZ8qCntgb9Mu1XODdbhfA2qG+ozMWGjM9WSPwRwKC0f22MgQoZfACEOwi6+ebqsQzISJaWbr59I49ZLpuLY2gki/SbLPBbSMXnqOWj2Z9CWSogEVfzKI2nxACQDMODxCWj0t6/ex7w3nkPSrwlYRhZd+95GlJd26xzAxmwLXkOXupsDsUhzM8rNgMjCKamfeeHlOKjvMDfkiCnKBGyLfDht6gXYxM9roFPWX2ypuObM83HcuIPFu5mNsOxJIR2LN63Co6//A5uad6PRckPDWC9w/UqgFsMv6Cvl0NPdI/tjz1A5BpV0x01/vBx9SyrELmPFns247J5b0OpJyJoSlYWqitz/qam3o9pbKgot8aHyZMWy44QbLkW7N+MqPwjGOUB5xpAQkKFlfaCkFUnmZcOe9qvY5UQx65G5WLpmpTC++XyyeWXNQH9ux3Jw9Mj9MPfsq1BEw8cMw24y2Bhrwt1PPYxVddtk+Mu9UBi/HBOQHME0aO41lL45WXkmeV17BUtw1e/PxYH9hso9l1A0PYs7X3xSBgARphFTVcEwKZgCANaU9ZD3zYfh/S9AUleygBBc8gGDwtD/iVknvSQZqV194wpktuwjf+rFc9K/3P4sYN5/wCf/EwCYZwD+Ug/FOo7PUf73+Hp5X0C+v6hx2AMXnBuFAGJh77WvnqkrYFYIBOZf/9/9XdfP/b/cq/+f3y38LDJ8Kgh2yYOF+X/PhcJAjzU7V+Lt71/F4JE1GFxdi93r6lDTcyh27tyJwRNq8OIbL6BXVS+MHzMen73/GX59wol49JmHcfQhR2Ns30OgWgZS2aRYg2US9Ba3sHDdp9i2cwvOOOYsqJYGTfEhnk1g+Y5lqKrti1g8iU/e+xhHjDsC/Xv1dwc4ZIVlXQWchSS2NW3BW1+8gf0OGy82DHU76jBxzEFY9eNqjBkzBj369BYv30ULv0akoQ1HHTYZpeXdEVBDMONBGLYOVbM51oGjZ9CSbcN737yDlOYyn/fW12FAzQCxJTvu6OMRb0/gy0++QthXjGMPOw4hIyzMQJXsX4aHdhLKCli3DAXhNuDRyBeWDAfas/G8bLDbccGs67AtXg+PN4sM1UPpOIYNGyYhs1u374buC6GkpDsa6xsRp5LBDOOik8/EBUf8WlRZMszMRBEviuKhJx7DWSefh57FvaAn+bnosc73VhC340gYCpo9aVxx941il5Dh3DAVgVe3UVYcQM2gAehIWFi+fD1SaR2mEZKaqocWxCu3PYg+ahg+KpWoXCAZh4ML3Q3voOeqm6HgPpUcvBLbyYN8HAK7WQouU5D1ieQjcA8hCChgnEuyk77O4WtloezdtvjfbhHiHZNLtumKdtP/jCmILJpJy0/ZDLJwF70bFMDwkp82NIlLZoUlElo321jzeHMxzqSJu0zBfMJrnj4o2uqsK29VNZcBKAuNaGg8hdLScpFhUGkgwJbhE6YEC2yyAwO6JpLg9u3bsXP5Smz7cRm0jgRSzc3ws0CMxYQxQVCDTBSNUhSWH6EgfJU90GPYEPQZNQroUYms34sE/VM8LtOxhEyDlIUEkWfS+eERSRtlrHlTWjLzZOqkKK5xIyXTDuVBCdcvI+MgAEM8DBGP4bMXXkBqbwPKVRNmMgMlzsQZx52Yeg0s2rkbzy78EaU1/fHOR29AMXgQM/qEh4XLShKDWsqQC7wXOjcgPgg8VDJuMmWGjUFOHkN2IP3eOGnXCdBShsaUybhFzRlaV2/A+h+WIlLfAKu9BbqSBL81pVGU9bGYoAyEE1fT65fGjMw+UlDJmtFo1p8DhqIeTjQN9B87Gv2GDYVZWoyIYwuan2FxYnqFWZkHkIUlypsvybmCDP6Mrr6vg6Dwmd3XYZCfkHUeRDn68L48AN2V5zIPu/4+N819AeX/6RAp/Mz5w63wb/j58gVC4efPF9Hiq2N4pEB69NXn8dyij9HCpkjXJZHIk0iLZ8nsS6eLLMnv0YQS3JJJ4+o7ZmJDtF7SafOsP7JA3fXnkSKOazT//izUWAjnAcDasp54dsZd8uw2ZuPY0Lgbj7zwLLa07EFDtF0Yn9yYCLBzo6OEiuwufp4LTjoDE4eMRJkehJVwG6KknUS4uBit8XYBd9odC+9/8Sm+Wv4D1m/bIiETvB4EDbhWb7jsahw5aJT43LVnU/j0h2/w9OsvodlJuowzBgwQLEmkUO7x4oiDDsH+kybirtl3C9uJDBfKgsmUvOSYU/GnX50MM+luuN9uWYUb5s0WOZ+tQ8A1LZHGoFBP3HrVNJTpYWn8Ccas3LUJtz33qIQusNjn9SIA2NMbxhMz70aJxy/ABaVTG1r3YOb9swTMU+mhZVkIKjq6e0twx7UzBABkE0DmZEaHyLVa7BhWblyDVz/9EN9vXSdsSrKrXTm/gbZoBHpRWNgygaiNo8YegN8fczIG9OiNVIQBSVn4KM+109BCfuyOteGdbz/Dh999hZ2RRmEAmYavc5+XCVo8LTK+/WuG45qzL0RJ1hT2EgEQFgOmzyvrWBpT2edzdgdkeBoGYin3+lOuu7lxD55761UsXrtSrmXUtlyDWu7LTPmitxwZoVBR238gTj/xZJERErwmw4/7E30NJcYeGSxavgRPv/0qdrU1IUm5AlP9yMaglInnAxltTEjVvJg0ZBR+e+SxqCrpLgwM01GFmUovDoLESxu3Yvp9t0uAADMCuQY5VGKK5ZOz56IiE0BQNcQPa8XuTbj56b+iyYnI5/dwz8woqDAps56B0X0GCshHWfmW1jpcduN1aKItfUCXIRkbj3I1gOnnX4oDB46Ugz6uZ3DrY/fjs80rJeGRp7eEfjkKBlf1QzZqo6WpGR3JpLBQg2TZpywBpoI+LyaNmoCLzzgbvb0lkupoR7gfu+ACGYUnTr9IfCz5vdgUqR4dZVoAj153u3h4WtGEMJdo4yAAT9AnjaOcTT6mP7pAwQ+bV+Otf36E1RvWCbsuTaZVMgG/5nVBWI8iwDwbT5rLX/DrM9A3XCGeh+l4SiTglDHwOVzK1OyH7kKDHRVfM2FC0cOwuBwPTL0VVYFSkavaagZrm/dgxn13YHesWfw26R3DBrmPvxSzp85EdaAcXigyAGzxJHD2Ldeh1WOJTQaHkCwgydylbJ/7Dp9h/qRUhxwWWYNvffEJXl70GdY17HKllOKb4u4DLCgzqTSCWQO9i8owpFc1LvjtGegbKpNgCYYQ8Fpz6Efv04SXzN4sFv34A/7x6suIRjvETL4tnZAmWnc8OHLM/pLKzqCzPXYUl90wHc3xiPgWsqES2xcHuPv6GzG6rI88f63JmDDRmJTd0NGG1957Gx9//S/ZGzx+U85Vlg8MM+EQbtKgobjmmmtw1tRLxI9QmIiptIRMDCnvhQcumIaqcJkEnCTSlpvu7jMFoN+wezuef+s18d6kFQFZ0xYZdWRB0rLDdmR9lfqCqO3bH78/+XcY3m8Q0pG4nAXCjFFdxh+lpC9//B4+WvwV6qKtaKdPaTolfp1kLDNFnoPFsMfAqOpBuOasCwW0L/KFgJQtCdX5sy5v/yEAA2tJ1oEGTWQcJG0b3qIAttbtwRPP/w3rdu9EY7IdFhUb9BMTL2kbSjoLU1HQLVSKyuJSnHPqWRg/YBhKmYIbScjexftAEL8u3o4fd23Gqx++i5Wb1wroxe/DvY8DCyRSAnZxcFFZ3g211QNw9m/OQPdwCYr1gBTZTMJlk8+QrlX1O4RtzNcVT0P64alZVPqLcNf516J/cQUC3oA7/FEywnQ+8erzJFQnr3gggB/OqJh55qU4fOR4uQ8u4OKym6QyydXGYpNDZm+aHk0BYSFGPA6Wb16Pv7/5Ktbv3SlAoEXPbEo3czUhnz/eQ6+iYWj1APzxhN9iZJ8Bsp9m4pYwLAjCNTkxvP3j1/j426+wY/t2AQ0ztI2JxjC0vAr3T78ZVXpIvDVlv/+ZzQnviSL7C4Hvna2NmP3oPKzZu0MkmOIHmdsz2YQN7T0A1117LS6ferX8vqW7KgWCOEN79sXtV14vYCBTD+s6mjDjL3dhR4SgPiW4CXnvHv4iTD/lAozqNRBBwy/3OeYDpt19G7ZGGoTVJ8MIJytrbtpFl2HykPEoVXzCeG/xWDjz1mtQh5j0GzJ4SqVQrpjihXz4yAkCABIc/McX7+OJd14SYJ/1OP2Ow7oXvzrmOGzduxtLNq5z5aiWGwrY0dKGinBYwHRe84v+eB56B8tR6rgJxpTjJ7IpGQJcefv12Ga1IS7KBCZnpuS8mnLmuThqzCSE6GGVtF1vdmFVZoXV+/y7b2DR6mVSV7WneAa7LFSvrkFP2wIAMxSnW1EJTjj0aPxqv4NQbvsQUg1hES/bvh63P/lX1KVapT4jmM+9fVBpd9w3ZQYGMuBI0aQv4g9Z4ydceQ5SQUMUKcLIzijiCzn38pkY3rMaHk68HBfUTyoOIqabbPz90iV4+e03sCfWIntfjK8pvuEajtnvINx0+kUoV3QB5hgk1ZhJohUpvP35J3hzwQfyecm65plBxiXBXmFhJVMIQMOwPv0xdkAtTjv6V+KBSdYuh5iKTxMA8K9vv4jXPv3QHSxyCJL1SD1336XXY0j3qs5nmefF//LTFcwTQkzes6sAuMv3F2LPsY/wiPxakjVb4H2eB9fyf1eokNrX5/xPAFnX/qmz78m9mDDCcxhBnkgiQHLuc+clyNKLFqz//H/PM/S6vm7+sxYCgPl/V/h99+VzmL9eP+uj9uGj/r/ct//1dwt7RFFD5oDQwu+T8bhg3VMvPYGyPiU49NBD4Ul5hAUX1IsER1i9YyU+/fKfOP3000Vu2rCtDqWlxXjlnRdx+qm/Rx9/DTwpQ9jwukkVkPuaX639DNu2bcVvDjkFYbUIFu0ZDEplY1ACHvy4ainWrdiAM48+C2EjLOCY7PtUNPD8UB00xOvx/MfPoqSqSPbQspJyRBtiqB04BL169RHm+3eLv0eiLYkTDjkRvcp7ybAumwIC9EinXZ0Y+LhsYX+5D+9/+z7WbF6NU046GZ98sgBZIyvDj8GDajFu6Hhs3roVH7zxPsaN3A8Tx0yEIfgQbUBcBiAZxC4Ilk+XzwHx6ZytmOruI44X+MeHr+LBN+aje20flJQG0dbWJCrJqn5VWL58Jdpao4Dqh2N73JA7W8GAoh544o570T2lyUCJipl4tgMRbyueeOZpXHDWlQhrJQIA8vdJguB3oxcfQ+s2Wq248IbrEDXSsBQLI4YPRCLRDMKTwZAfHjOApT+uRdbxI5Wgx6GKif2GSjo993qFsb/sXyT1wyNnEnEd7o+F31v689yQTKz4CAASfCcGJKFA7p7a+Rzm2P35tcPrySuo1G39/j96AObBjUKA46cFQW8KAn6uRCFtW/KmboIttUQ58/HctJMjVpH1s9Cl5JSSh9zUyAV6CsMeXP0wmXQCKJJZpLn+EiT60ScpoAfRFukQ81+R6Cqu51jIH4CdZrGiwMiBfHragY+eCe1RJLftwivz/4ZUawuKDQNhhnPEYihWDWEjiZSZzLhgADFdQ9SnQy+vQO9hQzBgxEgU9+ghhwtZViKNks6NEfPuxIlpc2Q8KZou14LXxshJGEh5p38SGXLCnIjEpTgAjcZ378aSL76AlxIZy3H9jWi2T5aDz8TnTbvx+MffoYESjaJifPXlBygq9nemtJJlkJfVCKovyuOMG6ZCKQ1ZfYbugrRJCwYRf2ENemBn0jLV4ySBwKlB0+CsgvYNG7F+0bdo374LTksbEE+gyKRfQBaakhbzaz4bKSkgipHMkBnEhl1zkw0JDhpeGKZXWFeJuIV4LAZoOhK8zoaG3kNqMHHykUiZOmymN6dT0kgrirshifw4nxwtZozudKWrR0XXg+SXDrDO18oBpJ0HTu6gErF57sCS380fzjm/y66/XwgAFh5QndOeXzhB9nXAFX6HPACY/3c/O7AFKPW4AR12Cu998Sk+X79M5GEESHnPCZaxab3kpDNR6Q+L3IMHi6esGItWLUF9OiKMvc4UoRwAmA+rIWAghyylU5zAsvGRQAoNld4Q9u8xAGW+oDR2NLEnMM7GYkPddqzYugG7GvbKOmCzW9urLw4cOhpjqmukCHR9CESfgwTZXLLDZQQQJFsokbGkWOUz1BTrwI49u7Fz23ZXMqJoOHTCAeIjw6JOC/gEbGLAxdfLl+D7lcvQ3NEmsuKDx+8vycF9e/QS0OmrbxeJlJ6sJAZdkOE1rKwKQ3pUSWohWTh7rXZ8vWYpUgEdsVRcJipkHhU5JiaNGodMiqAJAXZHmvsvNyxDJkCZkmthwEaf/nXj+g2XApoFEBsOsryYtMf1RoBV3C0od1JMHDpuf/hov6d55Vmnnx4bGPoDsYnltdjW3ogfVq/AupVrZV+hHxf9NbtXVWHc0BHib9fDGxIpMxtTyvUom6JHHu8fQQCmACcCHnmtukizgBUbNm4W8282kQwWqa0ehIPH7Sesv7CiQ0tkhPHIvbWkvExAomgiLuuZPkT5OGyh5OdYXQQBmQhOhhJByz0tjVi7fSPWbdmELdu2SQOY9nhQEgxj4vDRGDGoVsKKSnxB8fIgMECGDb2emLTKg1a8SJ20+Cku37QOq7dtwLY9u7B9zy4BxULhAKp698GIgYMlqbW6pEIkvQQm2LCziBAwjJ+xKIBdiRYx8idDQOTDJNCk0uLld/DoCfClVAF/CQa1ZhL4ZNViZEwX8GSwBhsYglUTh49DiemXIs2jUgacxKIVP8izSx8P3k/+jc4gktoR6B4okX05qtq48aE5IgFmYEiG6YqUdTkeTBo2GteefwXWrlqNxcuXY/uWrcI471VZgSFDh2L0iOGoKusfcdWLAAAgAElEQVQlHlt+Tk2sDIKhsNwjJjSS/fL6ks/F25C+kbIXkpUdTeKo0ROFncTUNDmHKBPgusrJJkVabjJ0w/VMIhAUc1LY1ViPH1Ysw8r1q13Ztu36igyoGYTamoGo6dsfPUsroURT8DsaTIZfkOGu2HKOl/sDaEq048vNK5DUMwLo83PRC4XX8bgJh0tTz7OPYC7N7LlP0YeQQC8BQAKcRgqYOGy0MPAYhCDnim7j/aVfI6G5frx8JjVG0yVTmDx6ogDt9NMTZrxXQzzpStDJNGxQHdm3lq5Yjo1bNwsQRol5IBTEwKpqDKsahJH9BqFXcTnstqg8V4mOKBwyykzDtS9QPWi34vD4dAG5mY/a2tqMnfV12NqwR6T1esYjjM3Dho4VplfSULBo2RLZi/j3eQsOWm2MqxmKvkaRKBrIimqJR6H4yfTPitqCTNvvVizBD6uWozESEYl/vx5VOHy/SRjZp1rOxs9XLRZgknWQMG6hoDhrYvLAMfLcOAxx5rWLxV2GjNeU84BNd2MigoWrfsD2hjrsqauT/abIF0DP8gpZXyMG1KBPaYWsD7JICaynE2m535F4wg17UhVpAeqtdmzZu1sCi9Zu3IBIPCYDyF49e2IYX2vQYLmm3blSia05jsuYZNhbTsrCNfRTw+0qALgftEc6EAqFkKCfHX2YfRq27K3Dis1rsXzjBpHANkci8PtM9O1ZhZrqagypHoQ+3bq7oRW6DyqTzVkf5s6FaDKBQFmx2Bnw+W9pa8bi1SuwaN0K1DXUSz1GwKlfj16YMHIMioMhDOjTF0HKtSNx8S6kBQqlxsJE96poziTxyY+LpG7ks85zNWLFZJ8+duSBwjbgINcN/qIPrI0vVi1GQuOj7Nq7sL5VEikcWjMOVaUVMtwR1QzP6LxPb96bK2f4TfBNEgopp9Q9ck7yvGX4yrerl2Pjti2oq6sTgNfv9aEkXISaQYMwYvAQCViilQTlkiHdlPODwQxMhCbQ1aynUB9pkyHFtrpdqE/EZK+jvy8HUWQkU9JEACbvVeR+XpeRwD2XYD3PRser4ctVS7FwyffYUbdbXqdv7z6YOGY89hs8EuVFJfjgX/9EltY1ZKDxJSJJ8SAeWTNMrrXiKIjZCbHNaLejIl0lK5zNEQdA+1cPRbGHShYVcQIVPhXfrF4mQDq9TekXzrXA6zly0FAJ26InU1D3iyz+9WVfIqKkoOkuUM/6nUPWA4eMQY9AMVSGKmkebG6rw/Jt62GbDMezpcYgeN67R2+Eioqwbud2LF+3Bis2rO1M4eWamjByJPp174OQEZCBmJrMSH3OtSJDUo+DRSt/QIsTh6UyeJAPhyK/N6ZmOCqDpcKaF4UDwV/Kj0tDIrV2/Aaaou34ftVKLF+/HnUMw0hxfWXRp7QcNf37YfDQIZKAXhEoQbYjjtIszzRFvhNf46s1y0R2zzVBCyG6FhCwP3zIOGHcO7kQG14/nhn/XP69MPnyQ2Wq1/j5jh41Ue5DRlgs5H+7PUiHk4QeNCXMg7Ld7W312NXcgIaWVhk40WOQ4N0RteNgWDwrM24NFPLLnusJ+dAQacOGbVskrGjr7p1oT8RkLy8vL0dNVTUG965GTc8qYTYGyKyMJVzGDHsiDlydJFbt2SZDGfZL+ZqbA2DKjzmsyLPceNYXZhT8N0BRZx8tBAa1EwDs+re/1BsU9gcEAAsBr66MvkIGYFf2XCHImP+OP+s9cgy2zl6p4AN29jhdUoG7khR4/QT07JJSXAgA7gv8+1nv1eXCFH6erqBiIcBaeF34N3kl1b6+z39z3/5/fiff//FzdcVPUmoSG5vW4dOvPsGhBxyC/n0GIGAEkUqy96VyLoEXXn9BmM+TDz0atmVLT7d8+RIsXfU9/njG2QjZ5VCzPteOzFDFvy/tTeHbTV9j3eo1+MMx54ik+MtFCzF87BCYAQOO6eDld19CRbgSJxzwG1c/a7qEKiPrqnto5RNR2/HsB/OxN7UHtuEIy3tE/5HwKj4sW7ICWaprAiU4/ogTUYwymEwU1x0595x4jhimcbiYQTJtoS3ZhE+XfoIddTtx5olnwm/68crbryJYFMSo4aNQXVWNoBnC4m+XYO2KdfjdSaegLNxN2H9qhoQlpZMJKLkLoiLNCBmERDDaXbTZSSTMDCKmjQuuvwxbIntQPaSvoJKbNm3A8BFDEQgG8f2SpUgmyR70wmuGYMUthDM67rzwOhw5fDzMDto2kFSlIKlEUWdvx2tvvYELzroa3rQfOoFax1UjEjdhjgMHB+9tWCKWCxm2G04URWETkY4G7LffSCRTCbTF00ilVOzY0iSJzQyXPO+43+GyQ06WIEiOTshi51nBISB7Bz47Ui/IoM/V8vLUFxg0N7Qj8CfPd+6fedxNAHhJS87la4gNx08A6n9kAOYXUf4B7voQq5TD5rzumODF4iUvJ2VBWojwy4FJzzz6BrB55gSUcidOZnJR5nlkl8JhmShIWISTk6e6Zr7ivcK2kz0PExM5iWMgBQvPWFRkeWJETs+veBw+nUIgN+giX6iy8Xh2/tN4au7DGFBRgWHde6CmuAjllDdacQTpIcaHKWNL85oxeHM4+VTE0DfoD0ENhdD3oIkI9eoOvaQEoCk2kUmm+Rq6NDyczJP+zs9DUCYejUrTI2bzVgoaZbcdEST27MH6xYsR2dskk3WRkolpY1oYH7yBK5qbcOO/vsMuqpwzQFFREK+/PB+1Q/q590BxrwGvF9+P8kcWyHnqaH4TFJYBZUs2P4fuXmfbRjoRR9g0YZLZsqcRaGvHZ6++Jv/MtLTBm3HglUwRGwrNKWXDIMVbdT1HKAlkken3w6FvTsiPAWPHINSzO7KGKUbCpulzFyxBDzuDDYu+we7t25BQFQwYMxL9x44BQgHEM7aAAx7V9Q3jVFY+f26SLFKXnJ9HftP/bxh4hZMZeeEuAKBogORp+ulHDrWcf6PQLHI/0lDnAMPCDT7/ef7dgZE/uPITsl86/DuLgByaX3jAcvpAZhJ928qMgDSR9HwiaERgSsBeTYPG5iyehZKkXNMnjTSZDGR28DrKGs0xDUmzzjNJeQjQ04dgtUxBKfWk16XKaQPDQhRh9UXa2hEsCkvQhjfglXvEaHsW9q4vkCsnN8n2shwBJUtDRbKpEQCMUOJe5BOGKFkHfO5jzW0y9c4YioB0BJHIouIEmECWTK4Z0JOwEfD5ZRLDqXRcoYzDLywhfiey/Nrb24Wtx8/iqFnxa2IjQ0CJhSGZS9402WFEyLPy7xy/KtImyiCT8Zg0D3xNxF1/sDhj77NMSVZFNsNEQx4CuuaybrNpV8LkcVzppjAxOMQI6OLByQ1eDLy9NOlPw0rTv8uA1sHv6BEwgIwpKaDos0dvNt4vsv90DXbCTfbkPRTw2cqIr5ZXMaQpJIglQwyCZgQouMZpd8A92NAFFHLZEe5wQhivnDhZaUliFF9A8cnyiDS4KBCUPdv1B+Un90jSMv8797JUbuovrx2NucbdOWY4AcpUjvWXZIAAp4F+rzTzHNykExbUlCMNC4uMWHuHPAfiS6ppUuB7S8Lu/c/5ixHI5XPI1D5O9ZhaSiBGmOKUCHJdph2xgCBgZEcteW2yHshmMv0BtMUi7vOQ84uj8T5VaWS/SLK7ADaUpxOMdaAGTTHP99GrlURuMgZYJMg+aworhgMLaSRYOrBJJQiStV1PXJ4NfC54/VIZWYdJn4KbHr4XH29aJh5UtuMC0vQFOWz4OEw//0oBRHiO8O8o1RKQPM1rDwSYMB1NoFQPiAF+Wyop95HJsy0drUiFdUkn4/PLH4aJiDemxyvyYbKE3c+bkx/xWaXvGxFB+oFZcZfZziEcp4xel7Eg0iQOSciC83nFQoPfMUjbBjGCd59RMq6gadI8m6YB06ZdSBppHiRsgOgXrKlIcRhEgEkLSuNJ71LKyfnMZyjj8yoCerFZpOQ/w8ACnp02kCIQrWqwVRvtWkaYgwSl0nEyZN0G1uuw8mAjb0oSvcOjmn6arFfoZ8d1LEC2axBPwJesQu594lFIoI9gIf0uOdhMpGSooTE0yErK+mEtJMNP7nsmb77rZ0YgkOALb5hjMVhHcYEieldSRsdaIHdNWdDxOsrniiREfijsGIoYyMzWVdmHk/GEG+DjMwSYtb2mPGvcB/jdCR6w/iFDjnsAaw/WIWl6nGVVFDtM9XPlM2QGU5LL/YJSddYRPM/JcvIEvO4+TuEGrUToAUyvQdMr+2aWa8x2YEXjCFEKC1UGssUVFYgl4vK7/mBAvIZZm/F1mMbbWRd6FBk8UC1AdjGaIm6YRjgkAwa/QoAj6/qAMemWmpsc41jUIin3/FL9tHzgNN4NauN65P5JHQo9H3l/RXnC5sa2BfjjHizyoYQloATXAe+HSODlDCNzNiv3mTYRrDcpqeQ+zmslz2HaRrS9AyUcfEZj4lEmaggHMD1aJ1vOJsOYPmfpmAy36EMqEmSvhlgkinKjSABhAvR8ZpiwyueR5yj3K5EAkTHNujbNz2+6zF3D68rM2AgUJnDmQtIkYdvnc4NLcs+1+FhnRKYhvnpSBvGscLipucxEqYEYXJd2BPQlEJuv2cXjW/Z3FdF03A3oozRYyYrklXIjAlJkcP8/3t4Eyq6qSh//3jxVVSpzwhCSMIVJZEbmQAABBUVAEbsVBBu1HfrXdrfdrWirOKJ2qzh0KyitQKs4K62iMipjmBMSCBlIyJxUparePPzXt8/Zt/Y7ua8q2mv9i8VK1Xv33XfuOfvs4Tt7f7tYcwAlsw9dJ2Dnw/NeWtHBIKpcr0o2vvCPSgMzR2FD20FZZ3a7NNTzzZ64Zs5OueoF+Zfz0aScNNFgFiHtNylA+IgESpotZKodtMlf20nKvmSlCbssMnOf4yFViDSzYuYvOVPrAPl2+zN5NNMJjOQ7ol9KQo3DwzfHd1lM5WVvM3VRDqbZ9KpTF8CV+l/odehvIyXjLlOe2HwvnZDnLNCXZGVDMu10mTRGov9L/z2J2giBVdIupMUfoFyQg5bmQJrmkZolmUG7QeAvjTyD8Gpdsgu37tyG/hlTMFKvil6mzc+XWLLdcDJdq4vfzx/uf6HBSGTQGKugP1l0GcmlgthK8muynI+2mFVCzEglzy73E0FVzqdkxbQaYjvyfSXJAJJDfGZ78/1GE6W2sw/Z/j7sGh5FgaWkHDMP9tnES9KZ06hlExghhymb48ghfEIoPHh4wXiOnKKUYVYlUM6ps6lfKN88zJIumqQboR6mD5pI+QZBkIPjFmlyCkXRjdRXbLDFz/E+0jWZcSizAEs5lEdGJRuU4GqkpwkimyalvXx+C+ZprOAAezk+dfGvAfMmSgywYJ1rrj0+gDC+0b+1KYi9VpMjwqxBG2PE3duOU+iufPWT/hsXy9hKK9U3FogLQbk9BQBtLBaCgYpd6DUa//7/CQDaubAxotjadBm/efaXWLduLa597d8iNer6CbQLLVSzFTz69KN45I+P4bWvvghzZ+wlh0CJXAd3/Ph2FIp5nHfm+Sg2BqRxhzTNFN+HTfiqePrlJ/HgHx/C2y/4GxQ6Rdzxsx/g7AvOlMh2y/Am3HnvL3DO4nNxwJTDwWKpVNEd3PNa+lRcS3YBfn5sGf7nd7diJDkih2zJagook6c4i1cedBROPPgEDCSmopAYEDue6m+i3Wki16afVUcr38FIZwQvrF+O+5b+AZXsLpRHK3jTGX+NvWfNw7otL+He++/BMUcfh1ccfiS2b9mOjRs2S5nxfvsswNmLlyDJhhseAGTlk9goNoql7kJC4oasNGpiwlFbdPRPn70fH/3y9WilGsj1MT4Zw7TpgzjiiCOwbft2PPH0M9KEI5ueitEdo8iWSlhy+PH49BXvw/Q6K52YIFVBIplGNVPG80PL8Pt77saVl7wLmWoemXbOJSWJnW5JFd5QpomP3XETfv7gH9Bi5Rkbs2TpOzVwwglHYukTj2O03sHRR5+EpQ+vQKvawdRsAZ953z/jjBkHolhlZYprQMqYRQDOtFuLLAsfqV+lqa6rzItkXxI2WwIJChDIg1JmQUZZ19SpLhlMqOp4nW90mti65lF9LVZ3qTJQ4dVyYHEQBIxxwIzcT7IrWDLoOOVq9bo59SM5rDSnk6wXYQhkmj9LceSYQnqtS5MP3bh0HTjBsmFZ+scJp1NCA+FPhaWMzyOhPDWic/XCiy9I2eH06VPFSaPiFp6pThJ1TlQqhUqzif/8xjfxqeu/hBnsCNVs4bi9ZuOUA/fH7GwCuUZFOPnoczG7UYL9jBTYINkg6X0KjXwOQ31F7GC6ZTaDKbNmSScvGrl5ByzEwoMORJOnr77duhgUD6Ts3L4DLzy3Ao2xMVS270BndBeKbDSQK6Gxq4zp+T40xpj1wtNIYNOGTXhudBTffv55rGTiRZNIbgf/+c3P44zFJwuoQcFICtdZWYj1NWtNSqE8sbQAo2KgXdAqBMu1upx8Fjj1tQZ2PPU0Hvn1XRhZsw59zTby7DIoDSf8SbN0e2QHwQxazKogka+AIEBi2iCOPvN0TDnwADSyCbSKeTQyWemWlspkkc8VUa1UBHGfRr6vMh+mha0b1uPh5c/iVWefhURfQbIGCQD6THKRCe0C7GTPZYqq4bRl6n+O8bAkue6+3vn19xawg8CjT2sn+Kny6QBqJ68KPuq/CgL2MuTWKMVtvNBIaSq/GjHh2qDk0zlhSRY7oRJgK7hAVvaHcIWRUyrheM3o/FVqcprLclQGFAxGGcRI2ZHPclSjrqn9kvnX6jhQXUAbkpK7roMkh2c51y5moLB0tM1s3aZkEtAJ5ImtEJizvL5WFVCIgAGdZsoC5ZJKtllISuAsfGLkPyuWhOibuqHKznjUHcxcZRMkBtHkKWo20ZcrScZTrkgHNSGcdOSRY4DVlyu4IM53Eou6IrKLLJUpgyBf8k3wjPPDwI0BMLmJCFYxS49k2dLJsVoXAKdadx37hMeU5PDs+s2TNWatpGhUMu4UTHrfAVU6vPmCAH0EYwi6sGO2lLFnUlLaymzYBrPe0nmZMwGcMg404vzRyWVGYIPk0wR16Zgy65ZZ0YmMC2CF98mBB7JOuYysk5R0MshPZ6XURwLnInn+GpLiTrCnzmxBBsBsMpEl4KOl7klXFtdwQa9m3DZIDi+NKZpCN5DOuExdrqFk44yMOm6qiNfGA0y+VE26cLJk1wNjlENygtER530J2oi+5DNwXRm8s7QaaQEI9DQ3w2C2yVNG6r+WBDecHwI39XLFgQrk60ECu3aNIlPIy5yP1epR9mKzXpfSfsqNZADKYQqrkzkPjkOVz0iARcqEW02UGJ/IKSQBRQaSPPghuMvsmKKsmdNJ4u5KoMS5FbmlAyP8HkkMpRu47qtfwG9fWIrRbFsORkqpLIqVFhYfciyuu+o9khmUyRfQrNUFMOMhD2WB80PON3aO5wEX5ZLdYYX4d7QqgNtoqyrflWu1BQTo5NhV05WQM9AU0woHFMuhEfkTCYIyU4gBFjtwS7dxV14ge4IHxtxjfA7G0gSOxU7WhcOM1wvdA8s3vaNWZ7YWS3h9c5N6mw09HP8Uy1CbNLT0HRpNKa1gkx46NZIpy9LFZs2tHfdTleMquA7zlBEGIK2WBPTM5mPAzXsQsBN2QclwTMs+lixY7odOQ8AFls7oPbhnWXYq4JQckvHEmVyqjnJAAJJCVv5lkC16k01s+gYkO0XsLPetlPt0ZM8RPOWBHDna+COHAmC5tTsUpK4W/UHgwYMi5F6j7yTcXMTX6g3htWIQLiAagQp2XZWDG8cBy+xraVbWcM6e8Gqx7EdwSFcmw+emHhXgZKQagX5i4yjz9ON8BrPYFjq3JKImhYmASx1pZsSDIc5ns059nkOW6wo3v9IQrdOWkj3hTkRC9DUrNwRAlYwQ+h8EBNiQrINUjmBJS+Sb5Xjc52MELVnyJ1x/rKxwoIMCgAR9+J2keSFWQO5KZhXKYQYgoB2BIwEu6IonXZMMzjFBAGYzUwdxXbjOBJgUkJXyU/qpDMbqNVf2TLA8lZbMYwKAerjNz/LZKmNVOYgjKMTreJAiHMj0s5jJyAM3D7pJQ7WxJvJpxx0pAGbb6TR2m+Zr5Inm5uRa0o4ScKAul9JLaa7VRoFZvRmWV3rQyTv11j+SIN837uLrBI9ph1Vf63sE/YTj1/OOcQ0571wTZvtx3sT3gOOspg9HeSdNDNed13He2GiCoAu7tbI5DpvBcQzkcZOSbZYbGwCQhxqyL3JZyezm3BYLBSlh5XPVWlx5oM8fXHBdRP558FJj8wi3H7kPhTOQACC7yjOjMEm963xdPo9wXjPTMykoI8rVKpFisWEER1vVqshBNpcT/yhbJBVHA6Vs0VESUMcUnH2lHaWtJ1hMXeH8Ndr+HGrlioCj8rw8pOKBE0F70jggIWsnjcm4VzIuoOP90WyIvhS+Vuq+REqeQ/ZYO4FaZcw1Q6RE01fKOl482jx+TihzWqwGoR/C/cl8EgfAD48OO33Tbjs5ZhzlD/04P1mCqGy+wqBRwN8WCmz4wiZuzDDMpKWUPF8oCPBHWyB6o9lCMV9CfcwdJLLyhzac8itM3Zxbduz02TJsBEe7QF+K4HXZzw3BUUJhQuLPQ9RmW3QXuTNpH/LpnMuMZaMyguQEgOWQYkzGxuNUKSXm/DLeIj0J51PBbC83os/pc9In4Br4gwVJ2mA1TaslDa2ySdrCOnLJrAC57b6i83PqLRSSTscIqMsY5c8AAG2sIHvTJxxEwXwMmKfxho0ZovjANNwIYwqJT3wAFQKAETAoMZZrTjnuq7m4yoKSFnS049FGMBYfsLGPcg9rooVNfBB9RzkPfiyQp+PvFSNZgDLuGh2Lxor2uRQAjfvcnr6m/QpUBsK4TZ9fXpdsSRfI8rkq6VHcfOe3cMiBi7Bk/1ej1BpAo1VDM9/AjvZW/OjnP8acKfvg1YvPE3B/rD6CkdZO/Pet38YZJ5+BVxz8SmTKWeSTJTQ4l2xAmG6gnq9i+Y5l+N1dv8cZRyzBovmL8Nzzy3Dwofuj3a7jrnvvws6hIVx4/usxteObbZRSAqgXEyUpuRVfPl3Gztx2bG1uxj0P/0EO5JLVBA474AgccsBhGEwPYrAzBfWhNjKdkiRADGMz2qma+Ok0DutHNuL3D/4Om3dsRKdQw9bqevTlB3DSgrNw0pGnid7900MPYdnyZ3HKqadi3rx5+NUvfoWBgUFsWPMy3nXNu6QLMBMpmAHoAEADeHN/ez7eYVIh9ZWwLVPDu778YSxd/TTGxnYin0silW3jmGOOxour1iJTKEqFwcsbd6BRSWFG/3Q50P3adZ/EsYV9kOfBdY4aziU41FJVPLPpcSx99HG89fxrka7mkEs4X9T1snCx8PZcE2/59D/j+aGNaDTGkM/Sz2/g4EXzMTBYwpPPPI1GO4O+vhnYumUU+XYWe2X68Z3rv4j56Jfmfawc5ZyIviTNSdrZA+Iz1G3MsJa+Qz6Tj1ib8JrSXxIubXd4KQemCceJKw1EfDMtlU9JuuNttq1+VHp89vqJADi9wKf8hoAHT6NLpX687z3/iKefXYYbbrgBBy46UMo9P/KRj2LVC2tdAJduo1TI4ytf+iqmTp+KTtKdtNz6vR/gRz/6CZoNl2rKjrgfu/5jmD9/vpSw0Wh84uOfxJOPP445c2bhs5+5XhQ/SxT1oR577HF84hOfwAsvrEKxmMNBBx+Az3/uc1iwcD9XliZgjgOxGs0Wbvz6TfjEZ78sp3bZVh1TAMwAcNS8fXDswvnYu7+IEhpIVssoMSAg2TZ5iwmANJvCp1NhwC2n/8y0cIEjA0wGVFxInj5S0bRI1kxkN+k2l2bISHDJk206NeR/qTaEfyTNoJQn+50y1mxYh9GxMmqlfjw1NIqHX9yAVeUOdgH4xre/gNPOPg0NlmayhIhjQUqc3wEG4qNjHoyhI+EAGjo4dIoT9Tr6WEIwMgaMjWJ07Ut47Dd3YXjdWuSrNeTqDfZVE+BAQAU6CrmScxSZlZDJoFwsYJiE9LNnYeHRr8Behy9CYuoAqjxtZmYQs5GI7VIQJbPGb962I1wuNB1pNWWQ2RXstijBkjeOkyl4q3CtEbKcC9awWXBQjIHhpgkNrf1bDUdoLEOODWtw7O+hcQ4Nqv0u/ZyM1ZT1qMFSwylj4X7UTtueC0i6WUoGrTsxlQBelIP7kXkWwnBmvLlMzghYNJyd0qSHYIHvACx73neLk7HEOD7dBtCB9nQCGfCpMbcnYdplTMrmvTPD8Wp2gJzcch/4LtsSQPuggc+ioJRkLXilKONlMEDwzOg27T7ILARnRBjkeADXNx8Sp0m7j9NWSwIfM/paEug0+C+DZX9fAUE4z14vCrG2NpJh4OMB42j9/ZxRj3AcLiuC65xyJ/5+HKFT6YbpmiiJrHiVLTqG3BheBiIQ14+PTquddxoLMVwcrwT7vB8zhMZPlHSse+IgyZoFZSjR5/366JjkX39iHQHl/lmUq3S3fcHgyney4n1Flm2zHXFw5ehD5lMdPZ0jBqnje3bcsVXZVSeX1BMil5JB5A8BCA77vaGlh85WtiX7RscioYtvaqX7WMco62Pm1+ozlrGN9SXxT//xafxh9TMYStQk+Mqy83I9gXMOPwGfvOq9KNXd/fnD73WOh/uF2t7KA+VSeHipdBMO2JPrqGOpL5RGwR+1pVMEsrvJxxmU62m+zI+XNXegYIIDn9HP+0ujLqLnXnA1uHS2grrdOTQcR7R+DCQJYnn5Fz3NgJMcKHRsPM+J7G05afWE6aqjhIORQURDPiO+iuxd8p+4jF/9rog/1t9DaTKifWl0j+hC1W08ODOcr2LfzWGUZIB7jp8u++ZvrDJv94T+7hauW4nyryhIYWJVhUz3rlySY46CIy+Xei+Z/+j41OgHkWUnA052x/WHBi92PPF6R6/gfevnQLwAACAASURBVPR+43qD+o+gigaZkZ6Vqj6/l7wcOR2vepdBvs/s8V+heyris/Ml4ir/lF+REw9qqd7o0tmedN7qCnkuIcH2h4ZR5r+nqFHOKi9Dqg9lTWlLfGmjnKpLMqfbIyIrLDElUKmHHUbG7fjEljM7jGcFlE/P2+PW1N3Ldff2wbcfo5T/+ueW/U3b7vckAeYIAFTCfT/nFgCwazyRXxJd5+UyakIQCfD4Ab2YLs4nm3803KGT8AByfjh2f/Ai+srPq9NZ4+VwasrdvnWSKmkAkc7xXM9e76s/JB1epeFedwYUsyr1cFTACQ9kWt+CS01/lkCr+jF835ESuYw8HjwxUUC6gXvb6krOxvd/koCZjNkN1iU/eICJNkqAQaczo33r+avUb5TDWi+vXf4Ip09Kt51dUgqccaDGH9hG/qHTdfJdXsZ1f0e+SgAu6ZxYf9P6dLoGAkLTwnrA0B0CekMkQPW4F2wjSQcAcn8xYWPchunzypoz/hBXyOkF+bE2x/q/Rogj+RBQWdNGjNz4dYrGo0CZGaD1OQT89HtP7DWBWO41aa3J/12zDYlffDaNG87EHIATxS+yTwjme5+uyy74P+wa2fdFXiWjxx3ohu/ZeKUrngj4BN10O33jZNhzJfqM9Ik4+ngt5TPULRKDBroofDb9PuoNO4bu+CFuRrpfs/FcOAf6PJPfZeIrwjVQv1j2l1cI4kOJjtP5cHqDOkEODFjN0KpJlp5kMaTbeGnrS/j5b3+EN158Oeak90O+VUCtVUa6kMDjzzyKxx5/Epe+5gpMnzoT5cYoSBB6/5N34+FHH8R7rv0AUpUU+tslpNo81ORhWh2pErCzvQ0bGmtx+09uw9yBebjwvAvx0vo1mLP3TPz6nl9h57YhnPHKc3DYglciXc86UM3/OK499wcblLBMucXmdEq5Rc5ONuVg99uWO9TLtckDnUY700GjOIJqZhdGatuxfO1zeHjFUjk4mFYaxEhtJ7Y3NqCQzmP/gSNx8RmXodApSfvXX9/9v1j98moc+6pjMWvuLPzql/8rTTnef+3fSyfgVDvr6HU4VuOPEfgX3mZWHhJLSWSwtrIFb/r4tdhc24YcY6xGBQvmz8GCA/bHb//wRxSnzmDZCnZs3olkpw8DrQzesvgs/O0lb0FfmTyKZdSKZYw0hrBq1Sq8uH4ldjS3YiAzBVec8Fco1fvlEEx0Bptv8YCyAywf3oRrb/wsVlc3o93ajqn9ORw6f4GjrZtaxAN/ehjNMjPMS6ixeq6Zxl8dfSbee8lbUaS24YFZ3lVi0JV2eVvuoEZ8ct+LQ6sU3cbx1bN+/agL1B5RFmnRpGmgc8qifS57nrZix9ql8p4KuQ3W3P0D5eKdH1UqUuqQc9kXPHC57LK3YunSJ3DzLTfj1FNPRaVax4UXvg7PPL0SM2dOw/DwDvLmYu+9ZuD3f7gLA1Mcx9iH/vXjuPmmW1EosDSGJOcdnHnWsfjud29xhgcZHHnkK7Fp0wiKReBnP/8hjjjiMOEk4/vvfvd78OMf/44VEpgxg53+yigUcvjNr+/EjBnTJRiSUsS6y9ihyfjWt2/Fv378C8gXBiTbLtNqYKqUB1axTxK49WtfwqpHH0Rt6xbk6mUpgS2xGQDLkutV5FM54b0RXhTfgVKcBqaeM/D3FliUoeeekgXiolIHsLyBp/SFIhqZPNpM909n5HSPzUnGtm/Gy2tXoZTPYKxcQZvExdkStjcTeGbDNjy35WV8+EufxGnnLxHgjCeBTZ7w53JyAk0niVubmU0sk+ovFUSq6uVRZHMZdEbLaGzcjId+exc2rnoBnbExTCEAsmsE0wt5ZJjN0EmgwTGmM0hmc2gkmEXpuKTKLDmaOwcHv+p4zDvmKGCghJFmFWNEn3m6Kc6U7+TrO9ZokK416hrAhop/IsMZp+hV2asBU6e4l2qPnGx/QrgnRqILyFDiXsmsdD8RmBB07QrHa0/bIifEB3caWEQgV9DohPeyn1cCYQ0cxVkVENg3eglJgoO9Hn0/s5jE4XEBkTqNFui3Y4v2/x6cfup4rTOh6yV8XGa+wqOICOz0GZjqpIuBUsfbZy9ETra/nwZocfJi9Z2+bz8frqnOu2QTeDBcgDVfEq5yp1mTOm8KvoV61Ton9vnjgrOJZFO4GgMQwT6bJWS210UBrA9O9nS/hWOhgbLzZ/dduF/sZ/U5LQhhdYAGIjquLuDKAo4G0LJrZsdknWE1grpX7XfGrYPuhzh54XfEBVldcuj1S5wTTgBwe6qG6772Rdy3ZhmGU64JBLNg+2j/Fh2Fz7z9/6GPZMMBABg5vsH+C/VonM5SXWVlMNRfdt+H+8cGDAy4OZYQOFL50qAqDDJk/AZsF6eTOsjTEcghgM86CudOg2a3Jx3liM0U0LXVQMQ+Z6+AqtcesxkKoaw4UMmV+mrAY4xB1y0tF1PXG4F/Fb3nwR/LQRW3XvpanA6IC6b+nH2ugc5E+kfXQvWf/dfKWdw94vZg+IyhzrB7mb8rMKIBvJ0PRznjMi67ZMDvGamEYPZUYLvdtQ7M0RLZSM8aWyX2hVbI+wLWLkdyZgEH81m1z7sBroE+s/rH3l/HzEPwSJca4L7LpgadRe1c9Aqg9Rqr3+PWRrISjE0MdYXlaLY6QO9FHrmJ5DROP3ePw2Uy6I/6QaoP1OcIm70pbZFWO2gn0zgfZyL5t7Kjvytoag8qe8l1BLJZvmnzhbpH9N782x5o95ofe300N/bgzDSesO/H/W51prULCmzGpY+oWbL+j8yBvzjSQ9q4xq4hxxlMei/9aW2BfsTa6kjmQqofs+fjfDNdL4nVzL4K11FKlf/CHwcAOsqcyX7i9Lv4Hr47aJx88LkkSzGIR6yO1v3ZZdO1Ysb7dnE+RDTHCrQaALGXLbDPYPWjvX8o26F8h/MUpzvsNRPZu8ns20S6kd/hGga5CWBFnDuEsgBgUiiLhDKBlGIdAoAtNFPsi1vHAw/ejaFdO3DW6edgenYuks00+vI5jFZ2oVIZQa3Zwsype6HObNhCG0OV7bjtju9g0aJDsOSUC9AYaaIvUZCmG+kUKWiYMdZEOT2CLZ31+O4dtyCdy+PcJefij/ffhzPOOg0/+eUPkGzk8LYL3o1+DMpBMUE17dI+7o/7g2PJUHY2zlGkEMtw9pHX1irEWUpIJfOosrv91Bq2jq3HXff+Cqu3rkZxrylCr8Bmcdu3b0YFQ+jUgGnYC9de9l4Uyo43m52BH1/xOB549H7sdwCb7KTw8tqN+Ju3XotMK4dMKy/XyUGCJB24OJXkb8zMlkxhVuCksvj14/figzd9HCOJUUzN5TFjah8W7j8XK1evwsvbKiiP1oG+fmTTfehLlpDeXsHPbvgS9i30iW4tt0fxx6fvxRMrliJVTKPeqWDH6BYcu/9xuOLot6BQ6xO/gM/FVBAhw8nl8KfVK3DVv38CO9OjGJzewQH7zcXohi0YHBxEo5TGE08uQ19qOirVllCr5Hc1ccPl78Zrjj5VZEjshq+aUjsW+ZVmD+shGOUznXJ88eFPqFKia7wejPbfzvVPSAlw3Ca3N91tIypgQU4/pikKF2AHr3nNZXjkkeW49fZvYfHixRgdq2DJknOwZfNO/N3fvQ8nnHg03n71lRgdruDvP/B3eM973yEK6oP/9BHc8cOf4vzzL8DrXncRrrzqr1CptLH8uUeEBH7lilU4//zXoEkOoSZw2+3fwnHHHSPdW1asWIHLLnsThoeruPj1r8E/ffAfUamMCQA4c9Z0pNPutJWKXAy/kFymcfNN38NHrrsBrZY7nSKvXTaXlPJUHvqsWvo7zO4rYnTDOmxetgyrn3wKYxs3SydBpuxnecLJ8gxfPqX8U8ys4XwJzx//ZQv7CAD03bCoPLI5Qaw7mRwayaw0HHm5Nobc1AGcedqp+NF3bkZi3csokg/El9DuanXQSpHQvSBAW+ngeTjzDa/F4L77SHlSnZxfvuxFnEwpC0wAu0YdOc7OYTx2//3YsnkTNj2/CrOZqkuOlSLLMkeRy2dQr1RQYolgtSY8a9lsHkzUqzMdlvwlaaBv372E32+/VxwBFEvClcYChVqG3QQL0u25ztLURMadBHMYwjPHgjOXNUW5U0c7zgBOpqDj5DPO2IXOcNeG8QFYnHGayCjrPYSXJnCm7PeFTmAIhtnv7QIO/IZn2at9PXTs6KDL90cchb45igcAbRaMfNaX1FunTpwa8iz503IbUOv4o2fSLNOgq1WvudI15PcpGKVOrBhR71wpcCY+jQlY+Hlx4v3zhafSMvY/AwDs5STq6+EacC702XXu+ZpynZIbTcdrnyWUuTB4282RjAGN9yxYHyd3tffUMek4+beOSX+XANYDgJMB5r3Wl8bXPr8FQkLDFGeo1OHoyjwIAM1Q5u1zxjnGoV7Qa3QNrJNpS+v1OrtnrCza8UdZ8yaw0Hm1smSBTHtffleDTVCKSVz35Rvwv8selUYZktVOALCVxOLDjsYnrv47KYcVPzOZiDIAe8lGrzmPew67D0OnWcfqGnmN/9j7yDrQObVdCDVDxmffuYYGzkGRf7UDvYK4hrdM9jjLMrVsKcju0SzbrrH6DNcQaFdZD8ev4wj3Qi/5tsBieI1k5PnMkMmChfCzUUDbCwD0H5Cu56ZEK9Qb+ncIvFvgKJSVPbF1e/o8tnqEnwkBlLg932uuQ90cpyPt/fi7lOxTHzMLwNsvvY/u7Sj705QDqhywPFl1kNiqHuuhz2apRuQegadt10psR+CbW7vAz4f+QdzcWP/Crqu8bg5wwsM6HXO092JuvieyIJ/vsWicOwUAJ9oroX7ReWBmjD6f3ZuhLMT5SU6X7J65bp9XM5D14Ef9EV0n8r7xGiYHSOaf10d/idzy3ryvgo782wKgcVNoAbHQ79HrwzWy86wHFKFc6RzYa6082PkN/ddeOkZf1+dyGY4uq383/ab6y+h+sY/BxeFBn/W1dK0mmrfx7MvxjWifJzp09tkvoV7rJf/6uo6nl380GQDYy07zmQQAZBf5GAAw7nOxOjkAAG18EfqucXtQ+aFlPKbjcKRDfZazzqnqHytXdv9aGVF5s7Jp15Sfs/rPrpv9von0V1haHMpur308kX0LdU34fNHcSAag86sliYo0NR5LkYQflqzCcURTTTWTTSnRbWcaGK6N4Ec//x/sf9ACnHDsCUg1imhXOsI36vQQhGuTmW1JdvdNNHDHj34gTbbeevlVGN1WxezBWa7rLymKsiXZiyx7bxUaGElvx+2/uA1D1Z3Y/8AF2LJlCw5ZtAj33HMPjjroWFx08qVojzjuVKlK9k0iFAjUzFbSDLjEEO/HsUmixBIuC7iQzUiGH3maq8ky1mx/Hnfe9XPMmjYdM/aejtW7XsLA7AE8z6ZMu3aiP1/ElOwUVLcncNXrrsas5N7IIoNaso5aoooVa5bjuZXPYdu27XjlEUfhlONOQ7pFCgRym7vDLmf3XNyb5u+sBEmnMdJqYkenjuu/+R+4c/nd6JtVwsK5s9BXTCOZB+7904PIFqah1kyB7AjtSlu4A//+TVfi7869FInKGNZV1uHOe+5EZXgEhx/7Cixd/wSGyztR3VXGBcedjzMXnodMtSg6rwlm7KWwq1pGM5vB/9x7F/7tBzejOQiU+poYLCQwumkrjjzySKzZtgkvrFmPfGIQjbqjvJjezuGOD30BCwrTIw5+8gCrX8A91mU/vH8lMZaPw5MJx++uKiTUGxqTWL3bZWe2b3jCZEnvrsrVwISbQB0P4dZpNaQDDbO9Xve6N+PRR57Gf9/KDMBThBj9vFe/Fk8/vRJf+Pxn8cY3XYxPffp6fPXGm/Ha15yNr9z4eclY+/CHPoH//M//xpsuuwxf+OINmD9/nhyuL136MObOnYs77/wNrnjz23HttVfjllu+jcOPWISf/OTH0v102bJlOP/8SzFrVj9+8uOfYq+950rZcDabRLGUFw4/8q7oaY7w1DTa+PrXbsZnP/0VjNWajo8j0UKj2cDAIDlOqnjsj7/FvtMGkCyPoZ+GrN5A/eVNWPPsCmx4YTUaIyNI1McEBCTfC7kJhZiZZUHNtnBZCGcheRZ8d2DHVeUUBQHAeieFejKDVP8AGv0lHHP+EvTNnePqIIZG8bNP3oDmSxsxiCRaY2UU+vpF8CsjVeFzGitkkNt7BloUqP32xqwF+6E0fSqGdg1j+9ZtyHUS2Ll+EzaseF6APnZkI+/gjMEpyBEk2jUmzRyEQ5AKjE1ZWKpFYEYJolkyncmikkohO2cWDn7Vcdjv6COBKX3Sla5MLiZy6WSzQrpdrpPnJyX8i1QoLJ/REjQhRKahIQ+CKMvu0/mJHL9YR8ArBGsk4ox3GCCpoZiw/N0Q88Y5Y2I0PVeaBbfs9+8GwGkpjwdOBISZ4ISeHRrjnLtonjQjMOIodCc3EcG2AX7ku2IyeqN59WWCCgyEBlrG8RcAgLo2et8woFXwT5RdcBIeKXwPdEaKjIGxL5EJ5zh0QuLkJnQqrH4L5Uffs86pvtaoVbsCmPC0WNc3DNx6yXLoLPUa+/g+MWWBwQk/rwkBQHs/1UuRQx9ki0723XyfALQ+G++nQZSudS8HWAyT8myyPNRbsPD6aP1j9ogaylBnhOPWOeV3dmVvcp/4LLNwXuL2XFegqiffvnlOr7myGQqhQ8zy/dFODZ+/6ev4zdOPYDTVFj3M5iUDyODEgw7Hx679e8cD56s0qEttvBBn8O1YVLeEjre+HgJnund6AYB23/AeUspuQHvNyrU6zTrhdp13CxB86ZoFy3mNcpoy4A8BZindNnor3MdxuqGXLo9bw7gAQudcSq2lW9v4HNjrJwr+pExPG1oFJ7hW/wg9RgAA2nGqnPYCADUbaU/28l9yjX32UO9avRInk+qc/iXfG82R75AqAKDwGHaXs0fzQ1/H8zpaL5e0DlJKp/rF28e4dQ+zu2X8/p767LvZuKbLELL7MPQP9LO9bEK4l1TG5V+jN0NZsPIXp1fj1qTXWtg565JxL5+9/J8QVAjHyOQBq7/jfCH7ftfekMO/7gOKcPyRfxVkgEX2mw1WTAbvZPq01/xEOsEDgPrc9gDC3juShxAQCzKpdI/oZ61+41hshnKcfxKnD0Nd0SVPgS4K96h+hwDhaQ/exkxKXAaKPHNAXdALALQ2O3Zf+HmLAwCtrxX9bip1Qv3Z6+/QPoW2j3871sy/7EczyLWjZ6/92tOOcC49p6aOIAQA4wA2q6e5hnqoEcqK3jOUW3sd/Sk7L+Fn9Pvj7LCVrV77TtdPvyOU1bD8+S9bie5P2X0Ufm84Tnd45Mp/5Vr+Q7or4aojsOb0EwG8GuqoJypIFoDVG1fj93/8HU4+7TjM3XtvvLhsDZKNFI455DhpeMEkokq7jNQU4gMN/OEPf8CLK1bj0vMuxT4zFqAz5hpqktNPqLnIfdtKoNFmw8AmKpky7n7st3ho2f3on1HAzDmz0ay0sG7lRrz14quwd9++SFRdZ10BK30ZcEgLQn47eWYCbsylF1vpsBRpfpFsoZ3roFVq48nnn8I999+FffadjYGBPmwb2Y7ktAyeW7MMtWYV0wamoDFaw7xZ87Dj5TFccMpFOLD/YAE+Oxkg08/eDBXBBkgdx0arOeSRaZGzmv97XS/JQ87xJN+rxBzpjBygb2iM4p2f+EfsyI5i+j5TsXHFczjo4AXY1a7imZUrkUABtTL58vtRTOSwd2kKbvr4ZzF7rIPq2A7cdvcPkCglcc6pZ+K3D9yF6pQWVq9fg6ntIi5d/CYcOvVo5NtTHCUNOX1RFd+8Xszhum98Cbc/+ns0BlieP4pWbQgzC0UBAJ9e/SKanQxmTtsXa1etE87g0w8+Gt9470dQHHPNt7iO9Rq54Z0sRfyZXjxFLg3djBw+syeFLxHWfR13qGj3id1DiW0vjwOAcYomPEEJHSM6wFwECix5YC688E1YunSlzwA8AzuGhnDFm9+KJ55ajo985MO45h1vw2c+8yl86T++gfnz9sZ9998lD3rdhz+Om77137jkkssks+8D//BPAgCuWPGEdKr98pe+hi98/it4+OE/4dLLLsGOHVvw69/ciXn77IMf/vCHeP/7P4R586bjvvvuQ7k8hlkzZmB0dEi65BEAJFG1dR6q1Tpu//6P8YEPfgydZD5K3W3VasToxCl84uF7MWtKH4ok46/X0K5VJOU0KSS0dYzs2Iq1zz2NDatWYmzLDulq28/6+GoDmWoTU0hmn2TqbwvlVkM6frUKOUlXJbLfTufQPzgN+ZkzcdBJJ6AzZQCJKSQCbUtnx9l9U7DuT4/hpk9+FgcW+zGFPH9jI1KCnCuQc7CDZL6IzJQBpAf60L/3LKT6+6QjJgnfmcFX3rYd1S07Uds+hEzLAZQkn67VKo4zkGW87HhGUn4kpYOgEE43O0JAWctkUMml0Jw+iIUnHI3DFp8GTBsUMu90Xx+q7QYqJBdvNaUMmQ0dCP4J6MfsUBLKe84ayo50gCRXDJtQyImp4UcJwJ89CRB4jzhnXTcD31MDZ8G2yGEznHf6mcmMSJeh9im79uQ3DALtybwaFDVsFmC3xtMaTvm8CTSsAdf7aUmLlrpE5LQ+gy1y+vx9ZN6EFmDcgVFAxjpqWiIsnJGek1CCcC2L6FF+qs8SrqEqH/v8osCU38DzkAiviznZCB1mvY9y5MStmRryng6UfpfJ4LSBmlXCcQGcGHbfHEOfR53GXpkEVvn2cpwmAi12f87uDED7vuw3n4Fl18EGFbbhiw0MbMAx2X5Qp1PXUfdkuA/i7tNr7+q1umd13nqWUpqbq2zbfaJjkkYCvoSbXCLCuxgAANYBFELeGO6kSH/4AN/Ku13X6PlMpnEU3JAuNp/BvY8/jOd2bpJGGlLSx26RzQ4WTp+D0w8/VnSocGvRKfCAB/eqzEUA6PdypMO5j+bTZ62EoJvux7gMFrtm2p3dBgVWxiMA3FAPWD1rdaPqPGcnxjMBqaPEJTIZZqqrCABanRqXhaSg/ER6YDIZD98f9yV813ivR21AuqffF+rgiQKQaBwe0LDOXtyeZflRqBPs39YmhjK8J/YwLnvF3l85XuOeKRxX3HxNZN/5eWlopHPvG1OFsuy2yXiXXA3WZEwEBnoAyLyvzo/q9ciX8BxtIQAY7X2/PrXaeImxPq/1Q3WOe+n8UD/q37rH9JDWzqW1e6EODu83WSZqpOeMn9C1/2P8n3AsveSK95amLba8KagAsM+rc2vnr9ceC4GlyexM3N6ZTPbC57S+jcqgPbCI082unM6DBxMdBPgvs3qWL8XpO52nUFZ2k2HfAMKuj9XdoS9k5190qk8QUA9S1rFHV1o7Jvsd9gBO7baOc090ctwY4wBACzzadQhlKVwj6xOF8yr6J+DA25Mx6zWuZHQcAO81ronuqc9vbafVfwrQ2TUO9YNmv1p5CmWyl/6OSuwNj2CXfjA8vHH73PqiPfdy4J93yXUPYNfq2l46NM6+9Rqj9Ze69RmbGPoKB08doQBgQhJfHGhVbZbRSDoAkJx6dz/8e7y8fQPSuRSOOv5IPPLQwzj0wMNw3KITpSsvacr6ZpQwlhrGPX+6Gy+uXIOzX3Uujl5wAupDLUztG0SlXkE7SXouIMlKDPL3MZuu3UQtWcPaoVX47p3/hcKsDPLFHOojwIzUvnjzBVcgWUsgUWNszLJa18DVybOzqpGMSiPEcTopzXCU+WDFSqGDSraGB569Hw8/9ihOPPx4FIoZrNj4LDIzMli+ZqXY5/1mzceOzVvRaFdx9pmvxr2/fQBnvvIcvGr+qdJZeKQ+gk6aTRE70qegUW1i5rSZ0imXc5jusP2qy9DvCOe6pF/K+F3s3cGuVAMPb3sB7/joB1DNc9w1zC6mcfChB+HxNS+g0gH23/dArH1hPRojQKGWxNUXvAHvuORSpEa34Kc/+YF0HV98/pn4yZ3fR2Ywhxc2r0c+lUV+NIlrLvkbzMwsQA4D6LBRCjumo4ZWBtiRSeNt//r/8NTIWpRTrCCtINksY/ZAAYcddhgeeXYlKvUEDll0JDas2YDmcAVXnvsG/M2Si1GqOF+eTaJUx7DBHBPjooxb6z8bWjAm3enBpOhNz9cf7iW7n2XPaUb0jk1PTXiEESHw/gOhAXILwM6Ajkj+4ovfgsceXY7v3vZNnHHGGdIJb8lZ52LF8+vwb//2EVx9zVtxww2fxb9/8es4eNH++N1vfyGnGB+97lO45ZZbyQqLeqOJ/v4szj5nMW688Stotdo46pUnYHhoF37605/jmmvejvUbNuHue36Jgw88CHfcQQDwn7Fw4V648847pSvpyPCQEG9SGBsNdnNxDQ30pJJjXb5yNU4/50J0Ujm02SI+l3clSPUacukEbv6vr2LJ6Sej2ahKh658wZUIEDxjB9x0soNUrYxiPgdUqtj14kvASAX9iRS2rduAtSteQHlszHUhLWRRnD6IqfvMQWnmNOSmDEiXsWy+iPS0qRhOuvLZKrthJdKYMTADlR3DePB39+Ajf/v/cNL8/XDM3vtgYKyMVHkM+Ry7ZNbRaSfRP306SnNmoThzqoCB0lFtbAzloSG0hsdQ27YDzZ2jSNRq6DQags6PjIygnUujkcuQQAApkpWy22+m4JB+di3LJJGfMxvzj3sl5p10PDBjEOVGTfj92NmuQuJnZjLmMpJBSTCPG9GR5DoeOukoaXJW2AWVHWp4euAyO5QstfvM0Dr1f45RtYo/dFhCIyYGLyL+dZ/Ua9Twh6nuuzkIPgDheG2mhjUYGoDGORPRBtdSXnMCrONRZytuU6uTak86+bsFNfRzEsyYJj4EDySDi2uo3CyR5vcvmAwnV7LtGpPYeZpofTiW0OGwjpR9v2vtNBstdIoDbRURnhoHxI5HHaNezkWoGHcLkAz4Y+8RrS+JYE3Zj5hPD47y+l7Pr3Jl8AquRAAAIABJREFUneE4+Ztc9nd3IK2DZB00XQc7JjnXM+ONc4AmGgM/q3Jvnz3uuUKHa6KgLM6xlddiuHxix+eBsTCwlu7VHgQk35w2XYmcuqDpjnJs7QZEevkMuaXCoCuSdS0NCRqmZNndOdlBvZTBWMeVWaSZCVtropRIo9BwZ3fSmVSI6tngQ0nT9xwADGXXzpnqLsvROREAGM0VHYmmy7gK9aQ+twUA9TX73ZqprOCxdP0lXYDP6FKO00gXKr9nZFOcfrHPYOVMdKEPQuLAsolkW4OTuGvG53O8yYVzisdtSC+dY+9nwT8Zt39z0s/6fTDZdVbP2HWzuraXzIb7NW4e4jJw7PfY/Wd1sX6nzWCy+i/OZoTyo8+uIIrIgOextXrPNimSz/hDMPFPpAPyeBZzaI/t/IqD7WWJ5OcuAzS1WwmfjN0DOxYAjNN3fE3vacuL9XvDAD5cgzgAsJdMW52svxOAkf3TgwtWxxHKqa6FNHkxWapd8x4MxD5/6Gf18pEsmBMXhEcyEB5E+o1kOc7i5kUzZHv5AZPtLyuzNjbSA1krx/q7leO4zIxQ9kPdHeraXnKldl7f533isljDebFzboGlMPZzXU19N0nVy4F9s2OL0zNRMw/184xvuSdzb5/N6h0dq/WL7bW99nWcnbQyFs71ZCXAE9kXvkf+MN174bVWXiba03E+m31+lTe1kXYduX7S6C+G0ifcrxM9S684xup/O492v+2JnQm/O5KlGAAwXKM/x76Feikuw3F8/nz5A7PjfEYaATjGtI5XL410Io1mq45qq+rKf/MtbBvdjJ/d9VOUBguYNmMqXt62AeksO533o7MrjYHCILZt3olzLliCex79LTZv3YRXHXUKDl94NAqVKRhIT0G9VgYT4hrJmlCcsYFEktUhqQKqtYZ0QGczjh/ec4uU5SaySXTKWbz+pMuxaO6hyAhYxAZOvgJvtwxATSwYb0oVNdISovkE2qkmUGrg3kfuxYNPPYTjjjseJx3+KpQbI/jNU7/Ci1teRLPZxtSBGUjXU+jv68OGDS/hDW94A+785W9w6F5HYPFB56CUGEA7xex9NmZi1/c2ki32UmXzj7RvyEM7xcP4DlpSqegz6z2ATrRhNNvGdx76OT73va+jWUyiWRvGIfvMxKw5M3HfyuXY94CDgVoH65/fiMa2Og4a3Aff/NjnML2QxPLn78d99/0BV1z+DrDz6Z2P/hgvbnwRtXoCRy86DluXr8W1b34nsq1pSLX7IE3aO20UUy2MoI41nQbe/I/vwtbUGEaaw8im2ihk2pjVn8XBhyzCPX96CunCFOQL/WiNNZAbaeLT7/8Qjp+1P/paroFapVKRfSi8z002bR1vcKs0fZGOi+y1o6/Q/SsNyzyVRZz/GtlQ9R93bH66K6SOlGSM8Zb3AiCQgA8XpdmuSQbg5Ze/HY89ugzf+s5XpQkIhfGSN7wRq1avx3XXfRhXXnUF/vlfPoibvnUb3va2N+Nzn/2YPDABwO9853tIpzI45dSTcfbZi3HpZRdL6/q7774bf/1XV0snWQKOBPbKlQre8leX4Iuf/wKeeOJxLFlyEQoF4Bvf+DpOPPFE9Pf3ycbLCgDfkcYi2Zwr/eUmJ69dvZXEwoOPxK7RiqTtMo1WMuEoVK06zl58Gr7+lX9H/0BBuOuarZqg60RLsuzW0qyjlEqjWakgl85IGTCBQmbetWsN4SB0TSMdZ5gY4FzecfERLSORZKuNkcoYUsU84TBXW99JY6zWQDpTwFvediUeu38pZqSA+bkMlhx0EA7s70dn+1YM5LPSnaowZQpy06YCAwUUZ0xFcUo/6uUxjO0YQm3bMGrbd6I1NIo2BYxdJrNpcJt1GGyxYQg77RHQzOUx0mqgWcpj36OOxEGvOg5T918ADPQJt2CFWX/5gnS+aTTbkq3iAFHXyRlskMKmDpJW7E7dtXuerAJLNpOuTXVUw2+6DsUZmDCDYTKDOtH7oUG1BtEGRBZR7xU0qdGym0zvZ4FAa1DUyQ0NngJItoxGv1c/o8GBApY9HV8P2KlBFufeZvnZLBquv/+iKPD0L0Sp4Nzv/k0lK+7lGMSNKc5B63LUgloRnU+dN3Vid3OO/DijsZlmFPb+4ZhCpzKcH+uc6++8Js4R5ljTBFFZeuZLsEMHopfTGTol0UFL0KXNghZxsq2PHT6X3j8E57qCD9MtMgSn98T5lvH04pTskdWwmyMXyF/PdQ4A3og7MJDt3ZpRmCwFXRtJtW81xcjyJCzqPDre1C0aBkty7dxYQEqDXzvmUKeowY3+tSV77PJarSDfV0K7mEXVO5FpArIt8st2kPbcLJoBKHwtLTdm/q/dT63++nN1pA0WQsB6Mg4rdhG3Mmb14p6Mw5WUOIdSnBifcUkAkPdlxqbcU+XE7/vxJgoO4OOPDbp3k6MAyA/lvddY4/SDvVY5c6yD1hXAx/A7yR70N+kZZAUHQdbO6Jj42v+1BCrUQ6G8TqYHJtLvVn+GoIZ+LgS4LBA02RrF8YYqibbsQx4te6oNm6Vku1zzsNXqRH5OdHmr0dVsIeJE8h1sReaEU3C8u6moQ9NwhM9swRT7e5x8qp2xBzLjweZ4GbHusbh/Q/ul32PXNQR47Nro75Nldup8SldU00k0fEYL8FpZj/SE7/JsQVCdByvnqlftvOn74fhlPEHGsX4uNttWy0nNIWwv/2o3PWGyMeweVZ/O6lMrzzoXIQBo9Xg4Bmtb7L6N0112vUUuDddyl09hDrzs+th9bWXQrnW490Owp5fu7Lqft7+2U7Fd/14UPYa3asImaByvyKQH+ePmyh4Q6Zzb+bVxQ/jM/1cAcLIGIBPpX7dHuwFYO+diH7TNtmkeaEF6Hjba6ptednAi+xjKRCgvoUzb+eThTKgXJhtD15zENECwn487aLd7I+SADv13eyi6uw71DWAMAJhko4pECvyP3W0JANaaNbAAuJFuoFNsYvmap/HA4/dj/0MW4vnnnkf/ICvpRsTu5Dt9SHcKOHC/Q7DmxRcxUtuBU088GYcseAUSlRyKnUEkmqzca6HWKAu3oKyxpxprtdNSvZckB3+mjGc2P4Sf3/0j5lVhdt8+ePPityPXKKCTqCNDcIRt7c2PuisRJyCL3EWXstmF496j40m8sJmuYdn6p/HAgw/g5KNOw/4LDpDkIjbQeGjtn1Br1zCrNBd7zdlbQMyd24ew74y9sGTJEnz/pz9Avl3C25ZcjXSVWEzdPYvvn5DqpGTuWg0ms7hqQgeydqThSicVtal0FYfJDHakqnj31z6K3zzzABKFHDLJOl51yALsHNmJx19+GQsOfQU2rd2ITCWJ/HAab1nyelx90WVIYhe+etsncfTRR+O0w8/HrvIQbvrdjRhuDOOwfY/BYHIA21ZvwBWvezNyLP/t5IBEBilOVrWMeiGN5c0y3vqv78PG+hYg18GUYg6ZTg3z9hqUxLKHHn8Bhx91ArZt34nt6zZifnoabvncVzG1kkS25taQ68+DReIp3JNW9iL7FRzUsRzbZvBSfuMAQJsQZH2ExPZNT3XilMxkHA66aQkAElCqNytoNFp44xuvxGOPrcR3vvMVLF6yWF4759zzseK59Xjj5Zcgm+/gttvukI7Bt99+M045+RgB+dgF+KZvfQ9vfONl+NznPiO15Twf4Q+z+q668v04+OCFePe7/hYrVj6HG2/8Txx73CH4yY9+JADieeedjxdfXI9SKYMPfOAD2Lx5E6q1Mj70L/+I/v6ipNSmWILbdM05OC4kM1h44CtQrbpUUjqjFDQCjK1aFQvn74v/vfPnyLLBSbuGNFH0RFuCR5KnknyT2W00LkzXdKS4jhS/Xq/K90iWiW+AwaAlm85JQwNuWDqQdTRl8UmFUq82HF8g00szBYxVG1hy7mvw0tqNKCWA/jYwE8ARM6dg0cyp2HdwEMlWEwNTpmDKnNnIDfajNG1QgM7yrlHUhnehuXME9Z3DqA6PCFDJlONyvYZMKY8GOqgzAy+fRyKbx+HHH4cZ+8/HjOOPAdIJVElcms+j5oNvAryUFT10EX4Tr3jEcWY6PE8+NCBrNgUYFWeIykM4W9hIiF0jXeZIpunAwl4/rmNz7584pzK8WhV3aMjV2bcGi2Pn5tNNZIGfOOcsDJg1GFZAiJ+xjr11Vq3h1Ovt6a6+b09tw4xF63TJ+GI4o6zhCsdCELfL2TEBtozdAG16H1G9LbemChDEOeGTBc8y3oBzya6n1UuhYxZlfQQNjCZzVCZyqOx7dk5CJ8o6gTQCCjxosGMDuLjxhM9lAWN7b143GQAjGbdB2Y1+pw0YZKr9vuTroaOz2/wGJ/m95jXkANPrQuAyDFi65toAPOH3KEAUfp661Bqy6JnDklgl/jdBEOebOpxp9qK/fLYOxxSC3AoARjpNuShNxoPNYtA9ovt4twyWAAAk/2qj2UQFLaQLObEjcljUbCNPLoq2yxCwAKBkVfvDZ+eUjc9aL/kO91W43lYXWRkM1zHc0xynym8YHFm9u9u6qnxRlXjeNtFlbNjlm9Pw87TtIqseKCRgy99Tkons7LF2alW+S7sfdLzh81veI6vX4363chbaGzr6onYND6DVhb2AFAsA6lp0za0PbGQuDPgdru9kJfEqh73kwuqE3WR1kuDKznOvIE51jV5r90eon1RHWXtn9V+onyUwMYIlZb5qr/zYKT/WZopOTSSRSbrS/qZvlqVrpmNqNR230vj4nb8iwLv3EcRJ9xk8+vxhx2HJEOxRHaDPG66vBUH18/aauHmPW9/wM9YP0LW2/oP9fU8BQNIoWL8q1Ml2vUM717WvvT6wQJX6KlZO4nRM6NPIGIxfYOcmzGSkHIQHsHq/8LlibWAMACh2xGSax41P50mSDQyAau2n1QuiYwzfbri2Vm+F66xzqp2Ou3RijP8V6qNQd9qx2AzKcN70e8Ln6JJ3zSA3dtHK4WQAYI/zla6lknnzzaVCPaX7O/TZdIyqH+PsiOzf/0MJsKx7yMndoww8bs+7zEHHQjjR/u/a10HDQupMawNExwV+YiifsfYqZnPovtXP28/pmOIOwvbErujXSSzd4/lDexFn36y90P1uZcFmAFpdpvEap4oVjPKMAsfSrjjwigAg71WnLUk3MNoZRj1bxZ+efAAvbV+Lo449Cs8vfwFz5s7Gcy88hVNOOQWb1m3Hrm1lbH1pJ/adsw8Wn3YypvZNBaoZ9GcGURtj6WkLSXavIAhGzj9yAJIPLpVBpVGTCsJsKotKYwSVwk78/O6fYfX6F3HRkouxaMqRyHeKkqVG1yVNZND8hAAgHRuRfcbrKT4p/2PVWENKmr99xzex717z8dqTX49sMoORzk787rHfYt3IOlSqVZxz3Dl46KFHcPxZx+AXv/gFLj//CumKe8dvfoDGWBvXnPtO9GFAYklZR+IDQkfGX4ThLrLpYseTLtuyxexDVsMkc4LlpFNZDOUbuPi6a7By9GVpCpJPNXH6UYuw4vnn8MKuMTQ5L+kisuUEZpX78eUPfwqvmD8PDz9xNx5Y8TsceeQROH3RuRIb3PLb/5Ky5Cte+xY88Kv7MJjqwwWnn4dCuh/1GrMQmajVQV8ihR2JJu7btgHv/OQHMZbahQMXLUAxncT6tS/g0IP2wY6hYSxbuQm50nQUi0WUt+zEJcechX+98j3oq6bQGHGNqEQ/IyGlwLxubGwssg0qu/agxMl9SvAzbTjLtVLsQrEJuS6onIr2IjMA9Q+7YXlKqoZMFYLc0DviEeeYcKwlUG8StczgzZdfiQf+uAzf/e5XcNKpp0gzjksvezNWPLdGuvcWSwCf65xXn4rv3PJtJDpVkOb7ug9fj2/+1+247LKLcOONX0aFHWlz5Kqr4cwzl2Dlii24/PLX4ctfulF4/t5wyZswc2YJv/zlL7HvvL1x+23fxwc/+K8g5Qp9iU4LKBaBr339izj99FOQz+eFU5Cbg6mWTLet11v46lduxvXXfw6pbA7Veg2pTA61RhW5XAaddhP33/sHzJwxBYVsEpl0Qsp/qXI5F7xno+HZvDUI8BolNAzjisZtMemeRhQ9wwCoiYw/eWYQWG8lpFX00keewlVvvhrJNqTbMcfTardQygKZJvCOS87Beccciw3PrxKhLQ30Y/bs2Shk0hjauAWpRlsAwOGtW1EeHUEr0cJoq45yoonBvWdj3v77Y96BB2Pa3Lno229fYHBAAJmKdPZyikyMpz/lDrNNGIiyjbg4BJLV5/61TlYUQCba0evaLl0COV8CHNoPVbYaAMbYl54vhQ6LdTisczRR0KI310CRm0odKOsAhYZX7xnnfFsDo58T/kXvLIpR8U1F9Put8Y5zSNVgRwbVBxs6DssBJwrTBzz8ncqkUCjIfuC//NH5pmPMeyqoxXHxulKpJHyP7J5I8FBL9kSmTSmpGn0bwNjx6/zwHnGgqXCz0br6MhO9nzwDSySV/8anruv7dv5DAbHfH62bz7rqJUyh46f3iAIoX0Kuf+t99ih4MF/aSy51XZ2yH3d39Tnp/4QBZPgscSCAGoo4x7HXvFk7EY7X/s3r9uRUuVeWhsiSAfjsmtpsPV0bO97wRF2bcChnpcqJlr2TyzTMDhA75ztLy8GOyXLRrtvR+oYl+94+hkGY7iP9nL5PPlfqS9oCZmSLI0CAQSPwpHPw7UEtMwAJAEq2U2q8gYqdhzBQ3lP5nugeVsdEAVJr9yYV4T7fU91t107nXE5FWdKgXeR9tm0uk3XAKN1RpSYI9pPdM3G6nq/Zsku9xu45vWUvvUJHtUvne0AgvEcvWQ/PvuIOXu38TQb4hXMdPnev/a6+n/UB93TdeukmtU028LL6NLSRujftGO1BHF9XG8PPCnDsAX7JCPYZkaojpKGZzyClH0p/jXatVqmiyINN8iOyzIbZp74UNtIPvhyfds695jNRtROfzwTscH8GXetV/nW89n3NbI3sRVDKHTnm/oBBHXsFgvk5lS0LeIeyPm4f3PVhkG/3aGgfdNxygD1BkwN+RyhPVldaW2jtswWy2MUytGtqm8Ly3VCnqSzF2XXLAajPxzmgrrXPq5kRodzbMfXaM/L9BrgKn5d/CwDtD434t9U3Mif+ND1c97h79bK5E+3TyfzHcH3j1mKi+4cVOqEP2KW7Yrh0actC+211VuQ/BvOsa65rGWe3dE/I/Jtu6laO7O9xcxVnN7qeqe2zwPyLe+JP6V7gv71slx1Xz3tK9YUYv6793Ut2Qj3Nv8MM3rj1CoFne38tPewlNxaEUPlV/SLzYL7Q6pM4PRI3NrWXcetkbU2o75QHOuTgVJul8Z6O2c6BjdcEC9gNhXYlwPpT79SQLqUw0h7CWGIEP/rND7H3gbOxbsM6zBiYjU6jjUMPORCbX96IlcvXIJfux+ITz8KCOQuRqreRaWeQTeSRTLB6kE3H6PTXBXgUAK/Dg1BSUrTR9MBYtpkWfsBauoZaogyOIdPKo688gGQriWq6Lpl02lROS5hFRpjE4+N6NnklBpMrZAU/qDTKaCWbKA2WcPN3b0I2n8HrX3MJ+pr9Aly1+uu457E/YOW657H4lDOx4sGVOOyIRXi+sgKr167GWy+4CqVCCbf/723Ytmk7/u5N/4BMLSd2hpls7abLwCeAyT3LR3Wy4Bp/CPiXIARJuhxWhrBCJy0HeevqW3HFp96LtbVtIDw4Z+Ygjj9kIbZt34JHV65Dlb5ao42BVgEXH34W/vlv3o1mZwh3P/hrrN2yWqpELzzzQqxftxEPPvYILnvTpRjsK+L737kdpxx6Ek56xUmSfZlK57B9bAxTp00R6reRbBI/W7McH/j8R9HIltFOVDGjvx+V0e049tjDMFau4Kln16NWdxjCYDuLD156DS45+Wxkyh2kW+OHvBHXvon3KG+UVwGjA3vBOQsBfvnbN/cJdbfdg7LWO7c80wUARorHf9JuSnnPOyy23IadvBqtOmq1Br74ha9i1Qur8b73vxuHHXG4DPqjH/skNr68DelMBulMB6866QS89a/f7nn5WjLxt9/2Y/zurntw7LHH4Zprrka7U0U25xqMvPOd78bwUBmf++znsdde+2JkZBj/8i//jF0jQ7j++uuxcOFCEb777/sj7rjjDtxxx/9i9sy8cAWec+4S7L//fCGW5MTkc0UxyrlMXgDAFcvX4PzzLsJonY1Ccqi3OygUi6jVK+D58GmnnoRbv/ttVEd2SiYgGg0BErnx6/Um0lm2hLYpGKrSxsnJdRGcojBdz+gg+AzAhDiYbYzUq0hm8iiWpuPqt/0NHrjrT0i0UyizdzRPm0mS2WqimAdu/caXcdHxJ0hjEKLgW7ZtlvXpy+cwvGk7xrbvQHO0jIFiAZlMGjV2POvLYupeszFl79lAqSRlu3SCW5k0quigRgCPJxe+jTlTUtVQiY8tz9CWJxYuqqYrz5JKZ36WAWl0XZdpFwd9/Md3FzLa0yp9q3AnckDi3guNgXXu7HtxDqzeL3TqKTsKAEagpvny0EhbBzw0XNYAWgdM95d99l4AkBpzfQZ7nXUUQ04eC6CINPKEqtWUZ2OAxO+mUuG+peJXfoHyyKjLmKg3JODhtfxbmr/4BiH6XKHzHDpZdv6kLLxFHdDoyrjQk3Fm2lrgITTkPCOKWzNxLoLyUJ2zrrXaQwDQOj16b5l7n71kZUzHqA7InshvnHOv62PvZ+/FzzAD0H7WXmsdoFDW+Z4F6cI9YwMSnTc7p9YxsvOh3xPKQq+AKgxAIlmJyQoW58yQpsfNa+iMRdxW/kBLxxrxXvKww/BcRvPgS1I18I5kzNhFmZdgEGEGkjqLNui0eo52RNaRWpPgEUFAZigRAmUmCbOMgi/hHLA8OA4A7LWOvWTQyqjVebq+NsPDBnfR99AfMBxqeyLre7Jueg2fVQ4lOqSuyDpwNJVCZawsAFAi47jYrIxOZBPigikNYvQeob4JdYm9P+2kzhVft2OxumqijCor6hMBgE7fxGd79Jr3UB7C61QXq80JDzL+0vXUzzGDP9TDoW21axfqCdqhiN/G2+DohJvULtS/5OKjLwJmNLgZjPaYpyhQOWfXX2bWEnhidi9bdEgQvhsS6/w3XufWdzzQ573UL7IAoD5zqK/tHlOOwggU9SWwveRX10eoVQJO2RAADPWw/m11eS9wO7QPmoU5EcdjpBNj7Gz43VaOuvwTZmF7Wx0dqhlfayIbqvOhcxfuN6tn9RrxU33WkGaMqu3WcYW2Lxy7/T7bhCnOxtp9ZT8X2U/fREp1q/2X41DqoC6ZNoDzRPvbPofdVxaQl0PcHj/h88RdZku89f0wIO11Hxm7LwGOZKAXZYI55OnlS+g97DjVfscBgHG2UmXI2oDwvl3zGgCAe6Iv7fg1oyf8nJVFe33kH+mhpDRedL5CuFdC+Y+VIc/RbXWXHYtNILB2LtxzOl+hftExWZmzfkRE8aGc3/7Lw73Ya173JAPUzpmOJ2oEZw5g9Dodn60SUJ2h+zmq8BJAxvGod8ldx/klEkuhjlqihlauhvVD6/CDO/8H+xw8Fxs2bsDU0nTMnjobQxu3oTxcwYnHnYwD5h+Kdi2BvlQfso00cmyAkcyhwzJBVt0xL6LT9A3hmHmTZDsModdiWS7HQwCQP600q/zqaKGBbCeDfL2AdquDSqqBVqKNFH0oidd9SYl/iERbD10pWx3Bd7J9bDBSQ7Y/gwcfewCPP/kELjzvIgzmp6PULkpWUzVXxbrNa8UmP/3kMzhgzgFYePB8fO2OL+Pk00/DUfOOlQSrB5bdg1WrVuMdF74TfSxr9vGImlkmPDHW1B/aX+kb4DMAHYGha7JCG1xDGyuG1+OK69+DTe1h6WGw6MD9MJgBapUKtow1sO7lrchnCyiNJXHD1R/C6Ue/Ajtb6/DDO/8H20dGJAnm8AUHYtnjy3H68efj0MMPw9Zdq/GD792G91/+95iSmio0b6Q/Kw4OYtu2bZjaV8BW1HDzY/fjU//9ZWT7gNlzBjGYz2HTprVYtGg/pDJ5PLp0FXYN11DIFVEcbeOOz3wNB/TNQbaVlCSqyB4Ees7uH/HFfYXf+Lx0Z+BHvpXh+g/9EbuPE9oEJDR6XReZEpxIUWuKe5tdFetSsjs4ZRpGh+sCDxWLOWk0wc2UzRXRbieRzmaRyyfk9cHBGVImW60NI5NKod1KIZ3K+1TIJEZGd6BQzInj5XjxMlK+W6020dfH9MgRASE4KZrFxI4o/JubbnR0FCkKf5VAIlHsigMABbgQ+mc0miyfyuOoo4/HrtExAVercuJLperYFSj8jz9yP/oKaQz0F9Hy93PjYvkWZ4TS6DaQtqeOFihKbh3nitGtxo6O2U4abSK7aWoLV2/f6qTwyNKncdXV78a2bSNI5krS4UcI69stpJIdTBks4Y+//zVmF5lu3BBuwZHqqJwGlfoKaNSacm2n2kCeTUrIN1WvoMGMinxWSEEJdnaSbIzCKMudjEpXoExWMk7o8naUIDo6qxlXFFQ7yYZznt0JhD/R8Wnt7nTLB+0yOf53xrreSa+zo48ti/OcEDbDtKfypxHs0RTABhlqfMKT7jAwsQZU5V8dCL7H39Ux1qAkDOytsea4rQNnv0+NjHaxDR00LeWdyIiHRluMr8+ICE+slLszavZhspr4LLw+nctKqTxBNzoVenotz8COpex+TaXMMrwEs2FZFp/pCnqtcbdKSh0GNaoRCMgSyEZDvlcUnC+x0s8qABmSnbuED3Jg9QYArdzEOfWy3j59fzLHLW4d5Jk8AGgDZxuIxJ1QW0fMfq8NjGwwZJ3S8HqS7GoAo/eNc8DD57Py3CuICB3KuDkKAea477HPG65DnHMb7pO471U5tg50170CnRI5yEG5FTlwwjXSgIXzqA5wOLehM7zbc3tAQR3FMANw/PrugyIevBIAzCZ8Bi7HZ5r0RHve61LXFa18TUrOAAAgAElEQVT72ycKCnutj92rFrTUE3wrL1a+Q05g9Q/CkoNe+2t3x9ldqc+gJdG6Jszeok6gvij2lcSHsFkUof6NC1qsPPL57H5RHa+yH7cH7HeQ75bfIaXYvrzKynhckBnNtVQxd3PwROtreMkm000Tva/37zWO0MFUvRPtlx5lwL30YTgWrlPcmuh1oU3upXP0HlGpjG++wdJ4/mgmg/w7XpQRVSaojmxWaigVimjV6mK7Gsy8nSCLy+p1BSzC59kTnWepEnQs8i95SHsEv3pfrqHaQd2PfE+Ace//6PpaX0f3TAR4Gf8lGnPKNXEKf3az40GpYiSn3l/T7wrvY4PvODmNKgx8eavuR/WzJptrzp/dz9FcxnDbhTIrf8c0N7TPYvdNaJfku3zTIquzwvFY8EOvi+TK+K+qY0N91GtOZTzBc1rdw9/DtY3bi73muNea2vGE86N/q/zo33qv8LCj02q6aigfX4TyEic/XfqXvOvBYa8dn/rvlhpH9XSvdQ5lP0532j0bZ2/D546VUQGjHQDea07j9pm9NsHST9NF244lTkfb13htyCFrdZP+bud3t2f18sf7WuoGq8fVn7A+kD18tjIbftdEstlL78bpGV1ra+9kXP4Aotf6aBd7vafOSeQj+c9H8qvNQHwGIK/LlTJoppsYae3E1spm/OruX6KMXdLwopTrR7adxYJpC3DCK05AGnnkU4z3U0g2Esi1ctKgs0NuvDRhEGarJyQrUA67qAM6CbTIl0cAMMUSyKZwRzOLj/E9s56ZzETUg68T56gkGtIAUioVDYehlJNLyagDABNsZJJOolqvEKxAGWMYbYzg+z++HfvvfwDOPvnVSNbTKKZzaLD3QSqBscoYmqkOKvVR9BWLeO75Z/HY04/hda+7GFNzs1Fpl/Hrp3+KDRs24K/OugYzMjOdD8Y5a7s4myXNyoXn5pwNR/0hXLITgd5pZNFod1BPAU9uXomrPvsP2JauIpNL49ijj8LOTeswNjKKgelzsey5F1FI53DQ4Dzc/A+fQynZQHVgEz7/zc8jU5yK6QNT0di5C/tOnYfXL7lSsJzHV9+LB+67H+96/d9jamY6Wu2KNEntdApIs0quU8X2TAPfefwefPqWG1HrjGDu3Kko79iK/r4cDj6UGYjDaLT68NyzL6KYyuPQmfPw3Y98HlObGcF/eIi820GAYihqm72d0Liei9ilv/xBp5VT/q6HpYpXWGoM+fyW9Us7odK2Tmm0cZSs238DX5fgRrpIQgDAWrWBdjOFbCaHVpukjq7DGgu70ykSTwLJVAuZfAadRhJj5RH0DzDrqCnEiizPZUCbTLUlU7BWG/OAXg6NOlNE85LBR6ey3WHWEokS3UQwUCsW+qRuWgMEtudutwgsOB4h/qgDKbuJjlW2H//1zZvxL9f9G+r8jmJBrhHHok3go4U5M6fg3t/fhXSijVIhj1azimpV67azgsDLJhItMu5MueDGnVDLNQYYEy6ZdhJ5CgASIGzK7rjMokwkM7jookvx1HMvokHwE2khneSiZ6UMu4PLLn8DbvjcJzBQTKBaHnY8SHTmWBbFNtqNBor5ggBtLWYP+nInzpXjxWkhlc6iyizGRBo5rlHHMWvxOWiWmnyWdFrabrvZc3xZ8qPPGdkvzoG7SrNuOBZXwObKc+SU3oN/LGvmfNCB53OrAqbsqXK1wXeX0TP8ZHEGTA28fkY3jXWGupyIGAdcHTQtQbDjC8vGrAEODZbNoLGgXHTK5E9grcMg3xUEgLu9H3S9U9nmnlPHzzrXegIaZlBRzqXbEPHnfM5130xAgiPtOjo8PIy+Ygmjw7tEMUtWji+N4vfZrJdeJ4HWAFsHi8CezQBUcFEdgSjgyzhHR6TQcGJZAFA/E+cAWANvf58MAIxzHKxTqm1UwvXRsUzkgFsnUh0T62BYvazBgZUvd203N1AYRMSd0Ovz67Xh3Nh5tE6b/ZyOXQEu3XPh+OL2rf2+EAAJHUx9P9xXUQOMHpw54aGCjne3rqvCFzFeyqZ7R5/HljgpOKQybudptyDB7N9Q/1iHl3pYOxHTCWhR17JJledS7bAsgvvRl0JEe81thK4AsJfc78nrNjDQcgOurV0f3bc2QI3jaJS5CByUXmOYDACU/eMPNUTX+IwFOq+OpmQ8Ky4MJPidFqC2e1nHY59R94NmW6mc7hb0+A/L93mf1AKAXfplEh49sS8xaQwhr2Tc/Fn9MZnOiwsM43SOBQDVFod72M6z7pNe9km74NrAi/frkqGgNNACJloCG+ejyryxAyJtlxCFu6Zjsi89HYnzOVOoNRsug19SwDpINduo0o9M+axbT4Zv94HKi33GqGnNnmwq85yW61Z1vPzrAazwdna99hQAtLbDrqOOX/WX9V/k0DZGRjkPXRniPVJtFGCxNlGfpdd97bNauQllLwJvYji+ont7AG83OzNJcwu9njJjxxmOWe23HafuO5Fhr5sm2n86/2ov7PqHGeN6H5VDZj1P+BNw+NnPh2BH3B7SA+o90SWTPWPo32oJt/1cFz2QALAuq0X1Z7iOugetTu26xgOAE82R3MPHr3aMcese+vKhTQl9tjhZn+i+9jnc+nj+uGAPxunrUNfK5z11wUTrN9G9QqoVq0Ps3PecX9METn116zNwvjXbzh72qC/BA75etkN9sV72JpSN0EcM9Uz4Pj8/nuEdU3LiART1C/Tz1p9rNzz+0GlKTB3tMZOYkM4nJQsvO5DCsnXP4Hs//i4G5/SjUq9g3tx5WHz8mRhMTkcRBXTq7AeQRrXSRC6Zlaw94XlMd9BKtwS2YLyebWUdH61Pumkl6Ce20ZaMHAeqE3NIdbJSJk6atSSzwogztNvC6y/r0WGPAn7OldfqLDCzjj8ZZAVPSGaSqLXL6BTaePjJP+LJ55/C5ZddjnQjj2w7h06Z/RBSyKTzQsuxc3Qn8oNZjFR34mc//wkO2O9AHHfkq5BP9mEsuQu/ePaHWLPmRVxz3nsxLTVLGody7lj7okkglBvGm679SCuiELPrwYQlqUJLJ/Hohudw7Zeuw85MVbIRjz/2GLz04ips3LgRc/eah62bdkhG5TteezmuXXwpOo0hvIyV+OYd30Iy149SuojpyOKvL7oSfZm9UW3X8f17b5J5+utz34HWUAKZLLP/c0g2i8LxyAS25JwSPnjr1/G93/9YGoBUKttRSDSxz95zMP+A+XjokaU4/PATsfzJ55EsA2877w1456tfjxnJItp1x89nY2jFT9ReyN6OYBS/bqapkcixcigGvlQvADC696Y1j0QAoBr9kL/JOkWqwJTLpFF3i5NINlyXXtapd5hZQ24Pl/HFFM1kIodKrYxUuo2+gX7UK21kCTK0XWZes8FMDOXIADJZYHRsSK5JJJJoNRPIpMlXVpcsPnrejWYNuSw79DoAkNg1x06lQsdzdHQESbaNbrG8NyugIcfIjMFEIuNLd5ltWMVRx56AWichjTfEKWOqrc+2I//fZa+7CNd/7Dpk0yk0q1UBPYv5rJQedxstt5h8dnE+zQm/I3x1R9a6QUu5oqvvJsTGzj2NDj71yc/iW9/8b4hvyFTYZlsCmVw2Lc/CTjvfve0WHLJoIQZKWbSaNREi2UA+KLIny7KxedrhgycFtRrtFpJpzoNPIWdGPvky2jwtcC23OV5Xe++eUjanpg0LSOg4KOS9kKfMlMi5z40DgO7WiegEXpW5Oi0hsLCbg+e/iyh86LSHhtIafZVfNZjqpIT3UGdUSWC7nD6zySwHRpwR1oCV36vApj6rOPa5cQcvzlDHnVD3MsZiVH0XTfvM8ixeYSiAq4bfZVInkMimXVfnbAZjtSqYiaTNPjgHuVRGUqmF95Er3WjJPiNvpg3iQ5AgbqxdJ6zqQPjxacCun4tOFT2ngWb+RY6u4dqIc8Z6OQXReu9hBqCuX3QCE8lfUHJmCN+t4x86sPr9cfIXBxj1CphlfxpycCvfOua4oNbOi723GgbrCEZzbU6ao/1D18Jng9s9rPcJn7unI+nfCEmxQ4c8XGOZ4xgOuFBfxDrIbGjErFPzXDpudVpDkmnuG5sFrC5T6MSOy+c4QKs6xY5NM8m5p7iPGrQbnQ5ycnqSBAFA/vBvjrMlDZS8/TAcPr3mNQxoe11nZaQXAKiOV3gAYtdEypIDebTfGR0g+RdVd0SZyQqceoeG72d5MMFAwnmG4vDlCnnUqzXQE9CyWBso6Hd2Oesm0yn0aXSv2gyzOFkL509OrSfIQLH7TOyziTN25w7afXXC+drtikkAiLj172WnorIm/yVqiyfa/9bWhvqOn1NOWfue+pkKSNl5Vr2j19tDQGtbxK/iAaKnnyAAyD0UBbQeAEQ2jWqz4SoryC3Epg/NlgDq4jh7kJu2r5dch+Oze30yTka1x3H3kGc1nL96X7s+Kj+W2Ft9yjAD0OpslXt7WKG6mK8pnYnaW5tFq9dNBADqWNWXDA+69HknO+Ch79mtD8cPg638hXY8mitfeRMne1173GT62f0aB1LZ9+0Bmn6H6kFZJ3/gGu4pe22cztX5ilv/3XSMNpzyXI7WXkvjvR76h2MK9V84Lt1TYczXy06Er+t+Ux+gyaojw60aZZ74D9p1ciXYDkCx/1t9E/oUof5kBlzcfIW6WyuF1Abbf+3nQxuic63zpHsj0qs9Mm96zV8ox+EB8kS2RN/r1ulu/9hxd+knk6Frr4vkwADoVv/sNn8xHNSiM/yhnNg2k2Gse9cCgOE868GGjsvOjf5u4ye9p5UV+9zh3E62BvK8vqSyVyVL3P6wskPgin8zm49c/vIe/TPXviLq5potpjHSGMG20c340Z0/RKqUxIknnoiD9j0AxWQ/WruAfCovQFij0vCdXbNoNdyBcJt5QGyMmuyAvHzpdlb4Gzvkw5OsHbnAJxwx0HaZObxOUAc+aqKDZspVOLYbPvNbStibPQHAbCKHcnUMaVZRogoUm7jtp7ciPZDCWWcvEW7CpfcuxQUnvRrJRgq7KmNI5bIYGhtCstjBw8/cjxdfWIULz3g9ZhbnAK0sEtOa+NZ9X8LQyBCuWfK+/4+3NwG3o6rSht9TdarOfIfM8wBJCGEQQVSUSQYFlEFUcEBQWptubUdwAJRWFERtbBFFUVvRrwVpFBoaAVEQQWSeA0lIyDznzveMdarO+Z537dp19905N4H+/ue/Ppjk3DpVu/Zee+213vWutdDbngoCqfzxXJXVqdeS+0PZ2GOMN9pcye9ZQ582gA88smEFLrj2cgyQAZhu4/A3HIrlzy3H4OAg/GwefuRihtuL73/pGzggPwtpp4pXystx24N3YFeliqmFKXj3oSfgkEWHYLgaIcy38f2brkKxp4hT3nom5vbMR5p2eCONbNSLdhDBybYwkG7gitt+if/8821oZ9rw0iEmFR3sv2wJKkETzzz7ImbO2gfVvhpSgxGu+uwlOH7Jwcg2SOai/jLOQJPYY5QvSeyMWFfq84N4kGkzJedQXItaB7P154luiDdHqm/DU+0wVsL8zHbgOxmLIpBxIwyy9lgvr42GpNWm2r40C8hnyFpT9cTKo1VJ4c13FWIKJZDJFGQILTIFiXC30vA8VXC9XB4RoDBfUKk+YrC4OYyOsAlBUcA98tQyWS+hiUqufZN15RxpPNImSEWqKMkIUVM6AKtURlc6rLhuRrEJuE3dNK7+/g9xxbevEeZTvd5EOq6H1m4G0vxj3sxpuPTiL+L4tx2LQt5HO4xQrZSRy2WS5SOQwneWmgx8tlGcNVFGFF59GAqMqZBvsv4cN4P/+Pmv8d2rr8HoSFWYf5F0uGHqKR3ANqqNOj79qY/joi9dJCzLrE8cWjHsCMpIV0vDKiWbS6cpaGUqtOZWDJoShGspjD0BZpy2NB4RwM6o7yfyEX+mGThNygIjC/Hn+tHjDiQjepwAgZrNFTcPMZW1aSTYDA7TOOAzmJZq/9hOhHlgmOCTaciZB555vclgMA0vvZG0gdtpn9jvZDrG+nptQI4DxbR8xJFL0ygwD3/z7/b9zHfQAKAc0rEDqtcpw31Dx9hzpRYgIyltNyW1lTL5nADcUji9Xkcu7SMoV6XzNYs3y9p0SA3ShgD/1IrKPtz1+yZNGiaI0CYGWAwAcm/J+sYypZvQTHTY7/XzV1kDUK+dCVDyndgFOJn72NiyATzT8OpkBJmyo9dNGxmmAWw+Z8xoUkXozT1jGoD6+1qGzPuZBp/pKJr7x5Zh8104HkboOgGQe513Q8bNe9qOqP6dDVLq99lTkXp9ja2HTd0UkIHAdTSa4/D96VzzvNBFspM9yNRbo1O4mYLVaa40w8SUCXOtaNgIcCHp6EAj3qC6yy+7mXF8OaZ0MFDGTvaxvZDoUn2Yd2AFj3cWdl8VUx70O+ryC7ZRLPNkdUi3HX/NtJjQoLYC7RMBgJxX/o4OLmsHk7POcyYBQL00wkaAYptpLWN70H5Djlm/jw3Aajkw9w/fTxdWnmhPmc/QDOROzpOp85Lzwojk8j57AwF1t+sJ99NeAEBb33Q6K/Vn5j6eSG5Mh9h0yEz9MtEZpWXNTBXrBByZ6yHZHrpmm1HHU+aWMhKzdzUDULpDc14pK8wucIBGO4KXy4qt6LTakroT1htSZ1PYv3EwUuuJTmex1kO7yYSVgmvPr11jzdbNOsCnZdPU8abRroEqDVjyd2LPGimkWm+bZ0endTQBwOS8sYIoei70cycqMyC+QNzkotOz6IB0+knmIbaezb3yas8OXkdb116TjrJLllnc1Vnfn9fp8XXaq3o+zev135PzMna0bFvSXGctO/Y7yjWG/JjzuJtetUDARDYsZqb9Htw/9rlk7nO9FzXAbNtpezs/9PnGuZWgmdHRXcuZ2MhGyRlTV9KTNFnk48/GsZHrcdkAIBsA2AFAew5krjo05+Ld7SYmnc4P057V9n6yPhYA2ElW9iTbBDhsWdmT/O8+P51LSNh7YiI9y/PFXmPTPjIBOHtc2lbTNlgnANDM7tFzl5yFMTnG/p4+S/hs/Z09nVv6d69FhyTvaAQs9wQC6v1hnnOifyR9MxKWHMFvldKt0llpG+gu41IaLN3CSDCC5auew8L9F6Cn1IVMMwM0yJxTTRglYzJqIZvzUa3UkUpn5HOlXxSxSO19T/YUu/FKTf52WtKGXdbEY6MMJ5I/WatW6vmzBFgqQuipunpuIyMYYRg10E7tDgDK/eI+AAxSh+0QgVvHcDiAX97ySyxYNgcL9iEBqQfLn3gJZxxzKrZv2IFZM+ehEtSR6fKwc3gbbrvnJhywaBlOPPgUNGsAsg62h5vwmwd/KszEfzjmk5jkzhAAkHuZvRk06YZzzvJyMi/EVeL3UA1WYmISsQef9aFdPLzuJZz/g8sx6DUwqZTD6w46AA89/Bg8P4NKeRRd8HHSAUfhK+d/BpNDH4jKGPH78f0broVTLOLYNx6LoxccgnTTkV4I24Id+Omd16GWqmPG5Dl42xuOx/7TliHXLCIaSaGQ7UKYCjDsh/j6zdfjfx6/H5WwCifdwBsO3hd+xkH/SBUrXl4P18nCqTqYhl7c8K0fYElhElwBerm+cRDZEPIki1J3uY71V4IdJYzhVmcCSByYMs+3cbpDkx761z9Fla0m2ehomBxw8Y0SxRaz2vThSEYdAUCkAknhzfrsrhtIumwjqMgBl80XpIMN0zCC5ogIcLHQI8w2ThJbODfqLQQNsgJ9ZHNpBE3W5FPsOioCAoAE7eq1BorFIsKoKWm4RDRUxx5flHnaIWNQOSqsD6SKUEcII1WMOs3/pQk2qg1Xbwbo6u7Bho1bccihRwofyM/kJBWX0blcxkMramL2zGmYOnUyPvOZT+GIt7xR7t/dXQKbI6gfImbcmApwU5t1jBknm1immRsy/gavzbjCosr4Rdzwy9/gZz//PxgYLGOgfwRB0IQr92zDcyM0gggLF0zBjb/5BebOno1cIascIyrKsCUGLQ3cVqganpDVxQi5HMrxuqXYNCCM5DrWmqKBSgAw1jIC6IyPZBjvQKVmMRgIFul3Mx1SDRASsOFB0YprBGpllsyDUVzbFFAtf4mBOgGrRDMAtUFkKmjzYLWdCPP+xr5L/qq/28kJ7nS9abibvzedGfP9tGzoGoA6AmsCMUpa4pQmI0WA99GGv6b+mgapPT55bpySZwKAycFPR8plHQnlLGVKBaxY8zIa3DuUh6CJA5buL+yJ2tAoCHnTcNDgvDnnMuYYIOGfpk4xx5UAOrqLo931VTcW4NioBJ24vbmrGJ/6ve029p3WZo+f7QUA5DhtQGTce8QMFC3X9nrvzSjpJDeJbrU7zHZg4EnwxJIN/X1b5k0nU6+Zaezpv3eSU/sZeg5o4Oh7mXKg36sTAKy/O9HcmJ/rBjMJQyF2uGyj2TZiJzRqzSYKMYNI9LYFTFFH8jxhmqnsN8OBkPOFhjMbhcQp/OY86vfj97SDZK6JuX+FZR0D89x/rGXCn4ShxNREpJBjOgfPNAayqHPjMTOV0WZev5Y9IGMxSirY+tbWfyb7Ue9v8x5aBhInM+5aZo/JrEVqzm+ix+lYcc+zLmk7Et1UDQNs3L5VimEPjo5geu9kLJoyHX5yfO2ep6j3b8LotDqX8nmmrGgAkJ/rdzDXc/e5He+A2SUp9lYL0QZA7fubjspuel3qf0+QmxlfbJ6L5rvqddbRdvu81XPSCTRVzshYFN4+70x9oBlUWkb0dydy7Ox35PNt4GacTonf32PtoMRRckReCBZXWk2QBcjzjFu8GQSYOWUaZkyZilYQwmfgM2YDah0u7xbX1tKfsYyNqZe0zEpqVVzDrJPOMVNEO+qkDjXokmcak5HYCzFjkf+WAEWsz0x9aJ5B2pkyz2HzfNYyoe+vU4L1OpkMObnWAArNc8qWEz10O0NiNxnWzk+HjsK2Xums18ZK7sg7dmiQIeOOxuQoeVer/menM3y38dr6UmfGGACdeabvCUDhvXWzM1vv6vk0bShTfvQ7aIbpRHaEWYOzk4zIGIygh/m+tm7sNP/Udwn4xw7tMSNRjyexa11V01a/ZzLemNmT6AyLkbYngEoBUGMlFDqdwYmtYZzv5jya+8O0eybaLzaIJTW19nDgmvfZTbfzAyuAsKfr9Rx12hfm90xZsu0OW7do+822xUxbcKLXS4JXRsM0W69TjpNgagz4mXYp96UOuJgM7GTdOgQ1x503ez7+9rAysX9uAfCdggTjgOz4jrYuZ306gmTyeaQ66Uo9u9CRTCm+83B5EJliGmEqRODU4bd95BsFRLU20t0ZBFIIrAk/4wqxpVJhxmRWdbptpYR4QfOw7bTRdIGm25LrGTp2+fvIhxfmZYRBuonIacJLkRCUQiqi3dhCw+P1LnLVLFJNNnGsSbdg1g+U7KqkhqECAEP2EvDSiNp1NJ0Aw61B/PrWGzB36SzMnDsbfduHMXvaTPRt2Yb6UIDTT3wPavVAnn/rXTcjnY3wrmPfhcmV6dJsdFN6A/781D0YGNmKYDjEB475GGaV5ktaM3WJn86IPqF9S3kgFqHYf8pGF2BVgEAVMK87nC8HGc/BoxtX4CM/vBJ9Tg1TCxnMnTkDL6xaBz+XRzOooCtK4xvnfQEnLH0jCk2g3aqh4o3iZzf9Agv3ORAnHHUc8o0Q+bQnBJi/r3kUd634A0bSo0Lo6nF68d43fAjLph2ELr8L9WoTjp/BltowfvjHG/HbB+5C0wkxdXoRXfkWenqL2DVcw6pXNiCTzqM9HOHoxW/BDy75JkqVBrrgSf1C1W1CyaPsXUOm7f2UEKxiOSS5zdQLJhif+NgxuaCjfbJr7RNxJ/H44fEBKso6drr1LtKHv3mAEgAk681126r+nlA42/JvdrbltUwT9v086s06MlmKcEul9ArjT02Ak4rbOTOqmWqj3hhFLq/Sn9TBnhaEmApfRbVa4nyxQCUZhwQAGbnns1psdMHadQT+pIucAisSpRa2ZVO6kl6cQr3Bzr4+7v3zA/jo+f/MzF+k02rT8r9cxseUST2YPW8Opk+fig+e8wEc9obXo820XE+St9QCxqw/NwZNxx14CfNqzOHgfNZbIbxcHj+89nr88Z77sHnLTlTKDQRhW5iM2TS7zlSQTjONE/jmN76A8z78QbSaLIKeQ0O6yLloxc0ZPNaLIurvOAJuMhKO9FhdOAKAUgyUjJe4WLYInRjSTBMmITgUFqM0eNBFlmUhFACoFb8cfkZqsO7Ex/slNbpilgNrVdAoT65XiaQAOxPHAmYakWZkUq+DGbnUMkmlYTok9sGlN5UJfphOUacTwjb0TQaJfTCZhlen+5pRXdMJ0vfRBpM+mE3jXDZ/hyYnpoFv3pPP12uj6i+mBMAw04iT8RvdvLn2TKvLFguoBg000sB3fvYjPPLM49Iluuj6+PUPfowC0jHAHKEdF78NWIg8NmTMNHQx/DU9WwNXOooRNxHRAIrsbzIz4nomIhbsDByzs/ShLIXQCbjQ+YkjYVK30mCqmvIoIht3eDRZt4lO0Xs2Tk8X5yc26OQAl8MzLQGAVjNUQGCHgCvTWPjTKb1RO03mM2Wt9d6LB6blWDfKMQ1lkyVkyzrhH50CqddWZC5kNJL9vFOSFi4gPBnP8dwnh4YFIJiHj31f8x3MGnwck2YqJfIeA3V6TPr3AogZwEUngMQ8qOTvriORVMqT7E2j7kzyHpZhlhjEVuqKCfTpe1GeCDRy7MLGY9CCax0zRrR88hFJ98+47oZ2wGSe47TExCEwGLyyRQhkx0C8AJtxEIY1XUW3MXIrTG/FsOWaMRJJJzEbA4AEv0SnxwCgBHM0u6JDV+JkvxuNEUyHRetHfY+E0REzOZh6q4zaOAVD2OiupKGIapEu8XF0VtLxWGUmkpRdkWGOb4K0Vw1eaP2kNtGYPmdQgu/a8l1UnBYefupxXPfT61ELGsg5aXzg3QJ26zQAACAASURBVO/FWe94Fzxts/DrMXNddEjMaqeOTeoQcd7bRrfYmOFOXSRyHKeCii6NwafE/ukAUsjJz3PRcFS0jMl76+LN7lizFv5eSinQNtIOs2YG6tRVzba3HCCtN0Se4lTwcXorKdOh1oUZBpo1kOwVyq5uXsT1YcDGeG/zTGStV9MxFt3FAGd87mogXMbC+ZOmiGNGrDSpiQNWYmPo9Y27l9sMyHHGL58RM7c021yPhXNrgiMiOjzvdDdM7ul0Co1UG/3BKD5z2cUYqVels+Db3nwU/vmD56Hg+nAYLI0xJNN2oL3CZyUAlkN5t5Q/zyyuq07LiWVLpYCNgWVaF4mNqA763ZnFRgB+N/0Xs461M6/tDJ5J9piSZxmpQp3sKtNWMcEDrQf1OWM6EYm+NHSq7kRsPqMTmKCdfPu5cr5yDxkyY8qf1k/jzmwjYKHBBPUdpX9oKJsyK/ewAEC9v/Wz9DwmTliHhj6dxsCx2zaYGcw1wWrTblNioJqQmDakqWt4PcETc02T72mHMQZkzfk150+fOzYL2lwHRYig/zW+nIE59/Y9k3mLAUCOU57BzCujprboVIM1bq+tbp6YyLwFiPO8Nd9fy5a2dVX4S/2Yv9P/TmR7Dyid6V/YcqPvY4JTiZ6IH/1qAEB9H51RldijcYDM1rHm+5hzZuoGPc+7ybpRhsb2nex50vaOlh9zv/NaDZCacmneg9mDtIF0SQG9r/SYFBEnUM02YptFZCTW37besBmp4/f32EzstgYT1DG1AXhT1+n9LLrOKGVj+opiE8b1YfXcSNZSzBoXxp40YlP2m+AhtOUYlGRduyASUhLnkY0pgpZi3MFjRq+DQlAUUCvKMvujAdYLdF2gVqkgm8mhGTG7jn5XSurXOjy7nRYaDn0RVbdvPACYkyasYQwAOmz+Qb+KYJ7bQtNlzWkHXs1HKmghbLM8Rjz2uBmIBJSlBqAC24gjtN0m6nEK8PW/+TFyU3zMWTgHa1/ZJISsycUilsxfgmmleUKu+svf7se27Rtx4vHHYNbkOfBHcqik6rhr1X9j5fblqA2WMbM4FyccdAoWTV+GXDqHduQI8CmyI4QlZWvIOqnIlLIvhGGpAMCADVDTbSkT/eTWNTj3+iuwqzmEAnGVtIMqMkKk6irkMBU53PL1H2FGqoRwtCpEszJGsWtwEL35mShlCnCbzGYNEKVD3Pn4XXhh5AUMpPoRoIo8ujA3XIj3Hfd+zO2dK2XsUsgg7Mrj3+/4NX55939hNKzCy7CE2iDedMThWLN+JzZu3gV2Nc4GGZx/4odwwWkfRHcjEpue9lmsvOQPm4xn60sbACTj1Azeav2rcYSkhIXBwB6nAwY3P8vjcpyzY24ufXNTAZpF+MfUr67lMJZyIzX0WOTaKMysFb504mUXXF8VsxQU1EjtU9fFzofMggKxzAhkMk7rdDKDAvahKy8fR02VAm0j5KEDF362iA9/+B/wxz/eD4fpjk2O35NxzZ45C7Nnz8T0GVMxpbcHhUIBJ590Ig4+aDFa7UAMDHbbpcJg12GtuPhdKkd9kLNmIX8n7L60j8eeeRG/v/UOrF69Bv0DQ6hUahgaKaNcZgow0TiyUNitKMKHP3wGvvWNr6FRH0V3qRAj5MoA1c69GCPxfCSoslEoWAMA2mFpGRa3BmP1vGvDRitKRbsdf9AmiHP8VA0CmUBAcoAb0bLESDTSIOzDidfQMDENc+2UmeuqjQzT8ND3Mg0wS0zGGQ3mwWofuHp+zTW1jVz9PL1f9D3sA3RsLtUVe6pfxmeYqRmmcRrvCLVvYieOkRoy+JjWyEOZit8j2M3W5WQzxR17Ja2XDAc6yXHUShewZRxmOB3h4ht/jPuef0z27nQnh9uv/BG6gxRyxRJGKmWU8gUMjgxLwdc063JVakgFEYrZnBz4jShEoadLxsP502CkdhD1uxNQ4+8zcMF0ZL5jEIbCbOXByrGymU07CBESxCcA6KeFKSWGKyNDceo72UKNOILFz2VN06p5TjZS3YbdgmIiS8mAoAmPKUrNCCkCHBxUIYNaMwCBculOHraQYfS6xQ7kdTTTKg0/n8slHZ7FcG5GogNIiFOOqYpiiUPF2m7aMI6UQcF29KO1Ktq+2q0CCHC4bAtvWpSug5ARMaa6k7EWsvlRWrWjj0KkfaVH5fnc+75KGXUaoYD3BIDlAM96oiPyqbQ0cKF8EGBtMR2upRrB8Hv1RkNqpDL4wHekgyLzRqsk7tjM5xX8rDy/6SgAIWpEkg4sa+0zrZw1WsNxDDqmkItxRKnNqS5feS+DoNEQwIhnAdeGwRmyTuW+bDQlDHAXnu8rUFnuQceJtWXVPNACkM7VlH3NsGYgSCxuo0NrDLjotFvZUzR0XXXiyK6gU9YaWzsJHpEZzjMrdiTJwpM9lvZFjnyyYsmmZt1b35P3Zlc0NleSbmbce80QuUxW1m+0UVPyGYQCbkpqn+eIjLsea+M2Bfyqs/gx0xwY4WW6ayote4/178TwTEOYuvzx2aCq2YjZ7wF81neN5U3S+FkLjQLqqjp6KsUilOsEiOW1MZAZcD9QflkSgJ1Ka4GMvRapdfEZi3aAOkG2tAO32Zb6uI16ACej5kECdUGIgpeRgIHU8UsbtXH5zFB1Ms3lCqjUavCLRZSrFXSzwy/XNZfGMJrY0a7hsu9cibUbNyDdaOP0I47Fp8/7WALIij4MW8i3XbQbTZHhSq2KKNWCX1DyTJmkVcm9XEx50gmWQCZZ8sJkJ8DM/cP9Gxf05h6iPNYadVmjUqGo9kY2h5HyqNS7oZGqtKmUDZZ6uwxM0KnIpj1UazU4RV90IWsFOc0IU/wCGuUqUjlfdAT3P2WaXWlZf1UcJMb+PQ8jIyPI5uMUIbLWmM7K2i/CMFABwCrlhGBxDC5mUmm0Q6b2OEh5juxFAiOi98JABR4ZUIlrGEqvsRgA0Oco9TpCBVrX64Hal6wNy3VshCKH3BPD1TJQysm+y3J8LGIe1GQ/NNBSZxj1L7MV4pR2L1DBCHFidBAiZuRKY7k4SMnzSzuPDCDWWc4l7pIdiV5KgU4o9TxlOZfOyngJzPEcpNOzvV3Bed/4EnY2K8KsPeH1b8GX3/9x5OtKr9hnv/lvM4hrMkESm8RAMHWwKQHnDUNUAxa61meSIZEY5mPNAESPayaUpD6pM3IcsBwDhtIEynqObb/8b+we/R3Tzpno79qm6QSeSLAnBs61XNl2WmLLdGjcoY9C0waU58T1tGN1rmzEGB3XdeWUgRXTg+NaXzyX9fzqAIE2gW1wRfsK5vzZ4+hkB5rXmylY5vvrudI17CayP7UDp4EcfV1iZ8bvpYEODbZp4FqvjbabtV2ubVnuNQ0AKl9tT3DW7pJEAgbtA55xwiaOgR3TztX3NMEdPW92BsOeZMl+utx3Lwzo3UB76yZmkFOnq+q5NAFRsani2pnaDtfla3R6s5K3Pc+fDuBoprjJkO4kf+beMWVAj8fep1quEv8rro+vmd76eluOaB+YwLXIvpHebwJ1+nfyZxyUtedZy7p+Dm0f2qESSCSxKM4Is30afW8t33YNM3v8ScDfCpTZcqyfY8qllkHVJXesjAi/yzNHB4AFHE0rBqucB/E664BOsuL0Paya5FQ/pv8odkXCslNNNgjIscuvOoPV3bSuT/o0J6XDFCYiTXN45hsV5FTKbpyRIz0ICFAphqViyirbW967mZIgN21C6dUghAoeNMp+ltp0BKhoT7AufLOClt9ErT2CR59/GM+vfBLpgoc6migUSiimc+gpdeOQQ9+MR/76GIa3D+Dow4/CwtnzhbEYZdp48IUH8fzGRzHcHELeK6A1Chy+4Aic/KZ3oV3z4LUy8J2MvLyfS6PZbsLhec53jFJiV6VaKiBCv5R/Uj5Uj4csXihvxpnfuwjbm/3oajbR3dWFHQ1iLS1k6k384zvfi8+dfDZyFZp6GbFHonSgUrUrWaSZPh2FcEttjHqD+PF/XYeuhUWs2rICLb8l6c7BQBPzigtxzjvORXd6CpqBg1omjV8+eAf+/TfXwyk4qAR9yGRHcMQRb8LTz65DV3E6Stkidq3Zhu984us4avFh6Goqv1W6O3c6oF/lZ+Z59Cq/Mu6yVP+WZ6UJiH3AaMWqN7IWfrOWgwhqp+KgVlF4c9PaSi7jjK8RYkeEdztgjbbjaqd05gDvDQTU1HuHNZVYHDpTwGiljkbQwqmnvxcvLl8tueME+KkYJ/dOwcxZ07Fw/jzMmDEDldFhyZ+fO2cqzvvIhzB10mTUG1VxYvPZLPr6+jFt2lQ0m6E0I5k+fQb6BweUkk2lsWnTJlz745/iiSeXw/NzKHZ1S7FKdlwlk7K/vx9h2IRP4z1oYd6sHvz3rTdj2tRJyGZchMyzJ4vRUQCl+Z9WcmOHrJqNTkoxNKRPDpWEqThmuPG7Gujb2/rYB5A2oJPn2+vXoYaOOW7zANByZIKAZgqTHb0yD6rXatiYu0TvD3uO7Q2nD2XTwNVF0O1rk4Oxw/a3DWU7uqu/K4ca2apM5SZdmimETJejoky7Asi4EZW7SuMVKjerdcYp4uLYxx2epRtpCxKV2OWFuPC/foR7XnhcnIsZkY+/fvcGdFVb0pSAABhlT56fAipDI8iyfoObRm20Iq/q5jKohQFSGU+K+LcaTanZRRCIjiVBPjJ82HmY0knGkwBoou1Vdz1dA4xgR1Sns85DUjnpQoGPInh0Bmm8hG1xOGuIhLlKx5h7nEAG08SLjidASd1Vh2fW8+X3YbMpMs/3KQsgR1p2JAAXAYKM5yOo1UUdimOacVGr18VxpOwFrbYAOGQhSZo1u2tLmrJi2YhzymYOMaWdCkVYNZJ+z9pmcRqXBgFbyjQ0ywRI57w4JU0DynTeuTfE0U45yqBiYIFs7JSDHNzkM45htKWYPCUvK8AU5ZJzTwND5CKKpLkSQRMBBlxXgAcdkSMAIbVNCdASpIoj/5GrgFIClwTOGmQd8wXIEiKriNFIskRDtQ4EKCSql1GpOwRrGEGk2iGwLONi51uCKCkHGZ9dzMbOJwHDaHQS8JOas2ScSS6VgNGJAUk8S2pkiQVm6EflpEjNv3ieuW8IALKGq6RZCBhL44dFk1WnUa5bZWQU3fmiimjTYHMcVBhJzGRErgVUZUApBnszMfgsQSHfT2p2idFPmeB7BdyvochcJuMJ0M39IcV9OYc5X8D0NsHOVhv5dFb2Ci0zmn+s65Ir5AUkFpCrHcr5I4zadkpA3IGBAeTyeQGOygTlYlnUHSC5xtybnBOOWVK6GFdOOyjznHHSwrjjHgziiHghk5VmQX4xr9K+WDc3NuoJplEO+c6pehP1kbLs0yxBuXZDwCgC7yxVQYBMGP+1UOavFkXIFQvI0tBOAUNBBVFXFv/nvjtwzQ0/Q7ZYwoFz98GV/3AhZpcmCQDE96GODKo15EJVE5AAmZfJgOc7HQ+C99QLXEvWf2NAgM9mtgLXWZoekSlP2SKjIS7hQVnheuvGYmJ0OspRZgMn7l85gyRThfUhlcwLOkrnPGA94QwqYQ1tz4WbSYuubPcNSbCkGgcIKHN8XwY2EtYyn12ro6u3JwEgGdgg6zrbXcTo6CiKbg71oMkyQkqX8kAPQlkv7lUyul2C/3QYCPpR7mj/g2uQEfmj3qKxTb1LHcB1Y3YD9W4hlxddVOMzmoEEMvIEsVsOwloDURBi8rQp2Bmy7nKEPDNSwgiFQk5qAREMD3jeRCqdO2QdSzaVCjn/ZH+RNaRAYbK6WbNPOykeS9NKjXKVSSIlKlqqzph0++X8MkVIGM4xUyiCBBW4ftwLBHe3oYKzr7wI28KK7OuTD30LLnvvBSjVx1JGJzKetQOu9Yo+4xNnMDaIJnJEE5vFqhWr75d0RSX7YlygQtlf1G4yBgMElLOBMkv9pO01k4G6F2f4tdhFewO4dNCHOs/0IWz7xvQjzHsmjIaEuTkWYBb9GIOHZiqx2JIxABiFZMGQEaKYZ/onaa4gNbliVqrM7xgAKGQdq/yR/n5ig1re2Wt1uDQwYtuGiT0al9Cw51nLQgI2xdlICaNDAxaaOWwAT+azpN634aPZtqzJGBk3f/FZvze7mTECMwXY7Gptgi4JoBNnJ+n9oxjk439MH2Jv8jfRvrN9n4n2tw0AaqakPWdafk0ijIxTOcDJ7VW8MQZxOrDCbfkygTX93vY1ia7o0GzN9BUSXROz7/W9NUtX38d8jt5X2oewCQyy1yZo0iLPm6AJTrLfY/m0wVW9PrqUj7k+5tqZPl0n/84kUOh5N8fb8TvG+owjM8XMbNFjocoASdZCynrFzTKN8hd72x96D5g2rDk+Bopt3WjKvHn+6LXQY9rbs005GqdzY2CXNmMj9gF5zrC5pzT4jGvsScJxKo3IaaMW1tHyQiAbYmvfejy9/HGs2rgSrZyDyZMn43X7HIjB/iG89MorKGVLOPbgozGzZwayro9Wnuy8p3DXw3ei1E2ilYudA8MouV2Yn5+PM445E9mwF36Uh8/AZbsFv+gq38lRXYyZ4kyozCEAKEBmTDaIyWuO42OLW8GJXzsf/akRHLF0f7FvHl21Go1aC1ObafzgostwxLQF6GqTaOBKSZnIraHViDAjNxP1ch3ZYlbqHG5qrMdv7vwVjjjxCPz10fsROSF6JvWiPFJDCd04/qC3Y9nsg+G7RdRcF/e+/BQ+f9VX4E/OYdEBszE89DJmzpmJNav7kXG7kXMz8Efb+MGFV2FhdjoyjTa6s3lUWINxIuX0/8PnAgBqwTKBFX2IJEX6rfpTtnBpIbYFXTsZttDq600AkJ/Z0Uw78qA3vN6MZlt5U2knLDirQL4eh05hoQFKg7dcaSCTyyPl+Hjksafx/rPPQZ0FqCNHfj958lRhAM6dPUfYBW6KzJgG6o0KgmZVGIJHH32UbIZDDzkY2Wwew8ODkuZMx250tIK/P/qoAHu3/P73WLduHdJ+Hj29U6QGIg/qoaEhcbrprNBpI3pP9HrfhTPwXzffiOlTe5HLsqnKoHQg5nzxu2YdIDPy0+kgsRWtdAI3jAedqmenyumDdjeFbbALxx0WMbW9k8Gk195WaJ3kXa+zCYJpGdPsID1+XmMairaC7KQw92ZgTHQAJgau1VnSBut0NNE2SPT3hb1kHLL2vhInwKipZ68fi6YSNKGTy2dkfQWoKXBPsZjInEoMG0eBbgQXCDbneQARlGE6Ihm5rTYGvAifu/k6AQAJMMxAFg/8+6/hDlTEiSVg06wGCtBjalTMmgrqdVVonYyPrKrdRRCIOoCAW5Yt2xsN2VeprCfsGdbx1IATTUFXWE4qBZNAARkf3H/CAola8B1vrKZILoPAiQSk8mssHZBCtR0K4NhsRjIXAvTwvch2IjAhkTZH2tbzfhk6j2lHADICJB7SCqysN4TtI3PLlMNJ3fIedbJ+WhBgqlKtIopZVDmyogRIUXVH054j86xLD2hGh+9lFQgbNcXZThF4oXMHlSLPH53Sx7+TdcVxEqhIZIbpNmyClPaQyypgiUaoAKOxI0bmDCNm3A90gplGSeC3PlpBzlP6hg4+x0xnkqAg10pYYXT+gxBdXV3yHam/6HkC6HJtOSdcK867wG+s88o2XDG7j2cG116yJAjktFoCIhHAajdZMDkCgUOCKny2MORYxzXji0OmQX0aYZQx3/NknBL1JMjH2qYECshuZVq6dFBXTCBtMOkO9KZBbhpeaqJZqoDpD6pZAOWHAItucsNLWJWlGgVSpkHuHap0Us5rtVJBT64o78i54XtRVmU/s3NvPidzxeg3762dB8r2pFxR9HzL84QZRtYp55Kyl+G1BO7J3owI1ZAa6iBfLKIaA440bljPLCUlM1i3tSXrz7qwZCS26oGwsyjHXFcC8WTvRXE6FoFGOW/jFEYyFQVEI7iZgjRNkGZefgb1CtnoEKDTbyvDSxh+XOMwEgahyBCBnWJeWLrVek3mivsiqtYFHOB7cD4p98JIrLK0Bev91pHysqKnCGgIUzKuTxt4bWwY6cMF//oF1NMq5fjrF34ZR8xZphhcwqYPBKyUOWbKDWU07mIuReYZDCDZkEXqyZglA7Kh0pJyfk7eh+CTbpglLBrqSQYX0p4AvzpFTjE10wK28jrPV4xUAoAEZlx242PaMv+LZVmCM8KUdFFpVGX/pWp10U9sZ0b58+MDVteA1OU0NGNMp1T3Fkool8vC4KOsNRtqHRFnHbSDloyZMlyuVICcr2oBk0lLUFTrGOoGBg7aqukJ9Xw1qMucMOiR8zMS5BB2TxQKM5Pjr5IFXaujmMqoztQM2vgeRp0ILQ8oMm2J9yFjMJ9DEAMwogekritF2VXF0+sMCCkwVUB4EqlZ41JjAgSxycAWoF+ZyXaQS4qv01FoM33IBd9fbFePdpvSVTvaFXzgGxdia1SRaP873vAW/OvZ/4zehkq11zrCBkc62U/meSy2hlRlGvsxU5hN+yaxj42mEbJvDftB6Y0xxprYs5oJqG20uF6z/twO4Nr2wbixWewk7Zx2srtezWecC2GGWz/j7CyjXINta+0J8LDfw2TfJLYXwSShzZh9FMfcKXlezADUzzK7zvJ72v7Sz9P31mPVJRHs8bxa59uUoU6BXAEvrS70ttzosdvZLyIfRjaTKb/6nvrM2Q24MtLWzefJPTuMZyJ5kEyH+MfsHq+ZgPo81kCo/rcGnISRbjxTj0X7MXuzz+0MGtO3eDUyrOfPnGMNZPNPk8Bgzkvif8Y1oG0/xx6H6U+ZMmHbJFqubDnU82KWJTF9Ctun0vPHcWo/SV9j+tS2f2UDgJ18KNPHnEhWEvmLS0WYDFRzXXSw1J4Tew/ovWPuIXl/owmLrb+1fuoEamqZU7GUsaw5rtNEY9WBRrlfzAbUTNqJZM2UX1vG5CwxyhmYc2nL06uR5VczhuS9eea2Wsq+Fz0SSbCc9nBcTEOCmdlMQWwjMtWaCNB06milA+zo24QX17yA5155UexodxToLvZg5sJ52H+//TEzMx1+ykPoBFg3sA63PX47Kq1hsXOWLVuKx557EiW/hO6wB2e//YOY7M1BOsxJl12egul8zOx3mCEa+6gs+yb9DBQASIOLKbBKp3gYzbfwgW9fiOe3r8bB+y9BM2xh9eZdqPdV8YYpC/Grb34P3dUQfoNB1iwy3QTgBgTDYbfkZthAi4ZXLsQz657C3559CKe+9524+dabJZDc29sLz/UxsG0QM4vzcOaJZ6HXm4rRsI3nBzbj45d8Bo0SsOR1C9CobMLsOTPx6GOrMLlnNvxmCjO9Xlxz0VWY4XTBrYaqnBYDvntY3L3qPyvw81rlRABAbQiYgi9GFGshxcPrpGzMz8xNZio1OjmdrhNhj4EHc/PbDDOtCBJFFEf7tSKwDajkXvFfOm3Q5NmswRMFYkir8kwpZHIlUlTw9LMv4JR3no4WGWptB9OmTcOcOXOwcP4+CrAga6EZSKORer0mYApTf+kscaw00j2PLJqyqmfWbMo14kCkfXR3d8PPZtFV6hFAUUDIchmDQ/2ojJYxMNAvUeyZM6bhhz+8Bgfsv1jy3NviZLLjTySdjaO2Wic9/1oJ6kOsk1IxD1w2YjENMd0N0y5mrmv3mOsja2Ip4OReVu068yAx5aHTQdfJMOVnOoWAfzdlNTHuDCdbf2Ye4J2etbcN0+kANA9p8zDVc23uBXv+7Q1N0MA8GMy9o40l8921IaXHXa82UCCDKu0olgtZE6yXxjli+l7WExYIfwgYkXElxcO9tAJ/SMuPnQw6FWSyDaYjfPGm6/DH5x+Hm00L8++e7/wc3aGDOhlmrK/ZbKGUzQtAw+fx2XQeCRjwp87U9Tglku+RFs++BY9Ag5+WlLVqsyGOtqxRWskw5Y+ON9mI4kCT9cH0EgJBKRc+Iz+k51PpZzw0nLjdfaiYeAKeEbiRlPxsYsDReeXnTEkTw66p6jdJ9i6d/yzZdCG6XKYrqrQ1vc4Ev1hMnmycqYWipHcOV8oCYBJQIWsuRSdZwFAFiAmYQ3CEqbVxrTcBA3kNU+MI2LaBnIAGdGwV45HAhTDjYkedTrOAgLxjnPpKBhAPZaYhtup1xTjyWDC3JR2dqZ+E3dQMFfASkkEGWQ+CbiPlcpJKzDWhw09ARACFuOaQCmAMy3f8TEbmksaCsDkJeMR7jQcw35OMIIJKspYxU4egg8gha6XGAKAy2hzU24HMMdeUQINuOCNgpuEkayNcAD5GwAnYSc0V5fxkHV8MDZOxrsbH9VUsTf2jg0WJjhJmTaz/4vkms8gMHlH++M6NIFQptHzXuBENARzqbGH+xTXeCCAKoBszVzhvegwEuLi+lINi2kd5ZBQhQaS8mndpYkVWLNc6YGqG2hsE3AlCkxk+qXcKyqOjciZRDpniTMBHM0MZqeX3BMSkbJEZRd3gKHZVtlRS6fQjFQG4JS2H6cNQqVzpnAoOSCmBIJAGGwIWtyN1r3Jd5mPUaYveSRFIbEZqzASaWZOX93Qd5PN5bl7pIO4wnd5NoUH5IuOeZ22arOVImLduJi+M3kImLwy2EhlsroNqqom1gzuwvG8jokwaxWIXDpq3L3praZRargCAvK7cbMiflKdKvQYnnxG9l/EVoF9KZ+RdJYWZukD2FUFUlTrLH13Pi3NOoEyKUlM+CVIGgQJICdY2yCb0FeDUaMg1LBUiTi8zbcnkE0ZhSkBP6i9ZD17PpmVc05QrAGs7q/Ql5YY/GvwSADh27qWkQ8YTHct6rFzfkWpFPpO0fNZYzmXles4105qFmcU9ExfUpqPO73kakAnVucOX57xF6RgAjeshCVgftVAqlQQkoZ5j4EbSBJshsgSCawHSZFA6LbRKWQElCbxRD9dGaf94aHkq8CB7nedNXYHGrIlDndBqKHnlPpPOvTEAKKzAKJJgC++nazhS5/O6Gpt7MGBEZ4FAZqiYRJ17vwAAIABJREFUxrlsQcbbgEJkyUrf3irjg5dfiK1hWQC7k994JC4/+xNS0kLvd9N53C3obDFgzIAcMzDMn4kAwMTxMmpcynvHulTfwwYAde1NnVqo9VVSamUCBtXe7Jr/FwfTtom0ntJ2j7Z5ZAx76ZJq2uemXaXtftM3SOyk2GGXIEtGpcYzF0nwPhvkVPzwsR/d8C7+hLJiPtf+fqcmbHub23HyYKQ/23a60jlq39v+VSIPRt1R07bXv+fZa863OZ/aTrbtR9MG1f6dOc8yrphF1gngHTedRg0qzQSUs8ioNWzKWmJTaeBTGOCq/qr5Hqb9vqf57uSfvpb1sQFePcc6YG7a26afoWVeA5C2XT9uDxjN/CYam+mDmX8372vqKFNmTdmx9w3XzwRTtUzY8rUn34XvmNRuZjDaYPtOBGxqmdb+pClT5h6T4I3FUDXfwfSBTBAwmV+DgGLPD/+tCSG232TOmU7llYHEKfUaaOV143SCgT/ojBh7zjvtXVsnJOtnBYA67YU9ybOtr+xrbbnUcy1zFWfWiLzRjieYxv0sNY1pP3jI+FnRUcxiYAh3tDGElN8GmxNXm6OotasCikUDDXipjBANPNeDWyEDP0A1PYo7HroDKwZXYtqMKZhVmCZDXNu3Dq0whXw1iw+c9GHMKCxEOvDgqEQEONmUYn+zxW/cOFWBk0pepKkoy4cwc0GIBj6G3Cau/8vv8PPbb5RSTZGcr1mUAg+fPulsnHv8u9ArbWBpk7iohVW0/CpSGfqEEVJeG+VgBEE6wN+feghb+jbjxJNOxI2//Q16eyejp6cHPV292LxhM4b7RnHmSWdh/xkHoNnysGZkEB//6oXYlhqBW2K6cIBlS/fDY0+8DK+dQ7oa4d1HnoyLz/k0/JEIqUYkvrKickz802n9bFky989r0X3yPdYA1A8xQRWz1pu+qS2c9qFlK0t+TzuUFDL+Xtc005vV7vJkA4DivMYGmAw4LkKulYHJABynFONB68/02PSG1ikV2awvbAU2EWE9p0azJbX/0pksVq1cg3PP+yh27uwTNszMmbOwdMn+4tjQqOd80THUNTCq1bIY4BwzHYZKZVSEl3+no0iFQaOfzgId8SlTpgg7kPfLZjxx8Aj8DQ30SbS+q6uI22+7FbNmTpVmJ6TAkjGlojqqFpMS/rF5FaOSKVxkOxgd4+y108YamVJ6LXgvrbDtQyU58KyaG9pp0krQPsiSWgZGdza5V+zc6AiQaTyaCtQ0xjUAqEG9xCCM0yP0GM3f6zkyFaX5bjZAbF5nHvgTHVL2QWwf/BPtneTzOBXQfhdtgJjvZEZxtRzTySJ4wtQoYaTQkWftIzqg2TSqLIHnpoR1QVYYU7SyZC3QAWwyJcwXJ6SeUvuMbvygE+Krv2ENwCek2cwsJ4+7r/4ZetoeqjqtlXGaNB1iCKBFR0vqzo1U4RBAY6oXjUjfFceXKYJkixCYokNbc9jqPidNYMjiYOMROneUF767pGKSvcb28KmUpLS2KnWE1bqAUUxFHhgaQrGUlzSy0bAhAFY6UDW4RJ6YEuyodGiyywiOFuALSM9nUfaidiC1xghqdJd60BgYQaHUJQ78cGVUWDqSTklwMmoj3SSFxcVomoV44xQlAkDC1mWNkxA510OWBnC9Kd+hI839TkOKIKMwjNgUh/XXjBbwUg+RLJeYAcPrhZGT4yHMcr5tmU+y/FTtjhQKrIHB9GjHQSGravaRicm5p66VdQlb6PKykjJIWZD6iaU8hsuj4rxz3AQZpcYi35Gp0WFL0v8oExy7dA0noNZUtbs4v3T4mzme1ik4BCEInkWqcD+7Y+k9I0BHDDRJaRHPFSCZzKxCmAJZTaynli3k1TNaLcWwom5uhwJGUZ4l9VcK9vFZTpzCyaLGrjyTwBzBTH2OMeVTM9DHDlkW3tVsypYAtwQZ+H5yb4IQcUowQQgBv6o15NO+ABgESgnEcCwEk7nHaoxIxrUYnXpT6stRBgjiqaLFChQiu4n7kSCZgL8s4cAi+GS3hjxLaqrxjc86l46sMVPRCdr7kSNjIJjF9yOzXM5KjpfNABoherq6MVQeErnnPJdZZ5A1JMl6LeQVSzGI0OPlBMxnzU4a8wxAcW+QfZ4rFTEa1DAS1gT84bOZeh8SoKe8seSE62BHUBVWqFMNUEp58AmoE/zl8zwHkedIioVErQgCe5B543uTbYjRWlz4v4VU1kfbz6oARr0l8+fFNeeaeRdlP8JQBvIeBHqyzTZKNResI8faNVJuAJGAYr2lLvmzmVbMNAHIGgFKZKbFbF5hvjVYnFsSXxLAWZ9hGsDXACDr/VInMWAhbOFGDUGK7FMHxWZKWNDyntK9mfdzpEQBZbzWDmUcDGBIpJwpywTAyFgjsMUsm1RKAFH+mQCArbhhhICkbYwwFZt6oNqQ6/h3gpl8bwaRKG+NWl3AtUKuKKA82Z+svyiBnRgo0owdcQTp2GV92cfUCdQNUrtTWMktuSdTd4VRGDN/85m87E2m5TCglG6GkuJbSwOZEtl/gYyhq1QQILjGkguscxOzBZmiXSBYGqVEb3ENxGbRzojEB9QelUYlcW1LOTOaDUnT5hpwnlj6IT1aQ7oeyv7g3m8wOOS7iDIOUllX9suOqIwPfeNCbGcKMFy88w1H4htnfQI9Tab5jwFEts3D9dTnsHYItb2lz3lmYJg/tsEuwRwLlEqCtQTHjC/r746zQWIgRkoZxCV3xCmOgwydnAHbhunkFHR61mt1HmzbxrTh7Hc2gZLd5siwDZM9GN+8U5dWZaco9k9SIoZnQNyEz77Hnt6LTq++3rQ1E7+BVrfhf/xv50jPjRkc5n1ZzcEcr2nvyR6NAQJzvczxcJ+P84+MBhydPrdBlD0BtNpnezXvrO3RxIfUAQYrhdS0j3l/M2PHBkj5e11D0ZanxGf9/yiBTvaUUShf+0/2u+txJP6UwcA094MZxNR2UKd5NAFI23cyx6S/q68x/Y5O8m7usUSWrbRu5SuOpSvLd4wO71oWxb6LmxrxDKPOTJiI3D9WGSfz2UlGmTG35hxq+MPeY+Y1tp4xZWiifWG/sw0Ayj2NRnV6HTRxRmp/6UY743oTjH2Pz7YBclu37Un38nemfrPfU4ZoN56ybri39FG9L8fJZvwPJV8EiBXwR0xBSmpIui1JJB68dBYhg5Gsd+2zXjjLwND+VSBgo9UQuyPfziLv5VENFFGiu1hCPVXGfcvvxd9X/B1Oj9LVJxx2PB5+6G9AF+u7N9AeBs5+xwcwq7AP3Dp9NDL5WYqlFXcmVrUIeW5rAFAaizEYLQukbEziGGWEWN6/AZ/+1iXY1q4glc3DaTiYgTx++9XvYUG+W/xj2i5eriRsv7Y7iuFGH7aP7MDaLauxbWArNm3fKEz8pUuX4sCDD8Ytv70Fs2fOwcyZs1ErVwUIXLFmFaYWpuPUI05HxuvBlmoZ51/6eawJB1Dza5hSbGPZ0iV4Zvl6tCpAsQZc9k8X4dTDjkOmTqKN8gEla2kPCtbWe/alPPP+X34EANSCroVf/oyj4qYAJUrPUBK7KUS7a51RSFQrFH2wUYnoNuT6PqrZy9hLiVOtabox5ddkgpmvP26yLGrkbkZHvMFZEJs/rucL6k3j3cvkZP+TRVQereBLF1+Cp558BjNmzMLM6TPR3d0r3xktV4U5ODg0IrVFpBMW0wRj1iPBOqb+8oefEeCjc8uN0NXVIwBfqZhFV3dR0vFGhgZlMw7078DbTzge//rVr2BSbzdGRoaQptNcr0rzEd6Lc0DwUj/LBlc1Hd9cM61QtOLin50AQPPA0vNmGq2mAjYNaL1O5uGkDVVbwWu5lW6YsTyZxpEWatvw1kaCKROdWHidDkhTPsx3sDeQeZ19EJn7odMBre9rP99cBz2ncq8OJSw1a8uMQuk1M99fzwEPbYJxwqJwU6i3I6zftQ0vrF+DVVs3YLhWESXdk8nj0EX745Al+2NaoVv+7REwa7dRc0JhlfFn2Anw1V9fh/uffwIZ1xFH6bZvXweqzzJa2LB9K1avXo2XN67DKCMyroO5s2bjLQe+HstmzINXbaJdbQhQR8YMU9G6cwUBbMhuFeZcMYO+yiCGysNYu2UjVmxYi11DA2LwTurpxb4LFkq6/YK5C8Q5jvpHkGm0MCVfkkNzhOBIVwH14WFxgh/duEqiVLkghUXzFqC3qxsDtTLKXhubd25H385dAhy8/aA3CyjTLPp44qVnUWs1UCzm0ZMtYP6MOcJyaqZSWLl1M3YM9Akb6eDFSzG/Z6qMg8A/ilnscANs2LEV69esxdbt27Bux1ZZgzkzpmPB9FlYMmM29p05B7kmJB2T7BRhxMTt7AtpxbrTtQ61DHIFpDYRAVz6OL4noN9wo4GN27di1cZ1WLdlE4ZHR+Qr03p6cMDi/bBkn30xOV9CiUdcHMXkcrI5S9710J1WDD7WUxtqB9g81IeVm9ZhxSursHXHdlmbeTNnY+mixZg/dx5ymTy2b9mKvr4+iVSxduAhyw6EEyhmEuVwx+gQnt+5Thg5BDsP2ncJpuV6BHCki6brX4oh76aEabl2xyZs6t8pgBlBp0NmLsTUbFHVSEyn0T80iEwhh3Qhh+0jg1i7ayte2bYZa7ZsxNDIsLCtZk2aigP3WYzFc+ajp1iSml9SUDdoSaq5Plgl+i3Fko26UnH9Nn1uMNDikFXdVCnwfBcCdQRwpGs5wTfHlWewRENhUrcAG7uGB/HcyyuwcvN6bBsZEDBw5rTpWLZgXyydvQCzCj3INNvo9nNJYXAChUHWRSXdxiPPPy0M8Ga5iv3m74PZU6eLUT3arGP5utV49pUV2MlAUD1Ar5/HMYceIfdm/TjWRpMGH23FMCO4Q0CLYHXf6IAw5Rq5FDYP7MLKtWuwpX8n1u/YLrUr586eJ/t//ymzMa93mnw3KFcFxJL5clQafSvn4vmVLyXdM2fPnSONKAqZnNQFXL1zCzZv3owpXh5vPfAwdLfSAuxVogCBl0IgHdZCvPDySjz69JMYqgyLvPbmi3jzIYdh2fx9ZV6HR4fw8oZ1aJK9107jbQe9EelyA+l6gGw+g2EnxKq+zdjcHBUArtj28aalB2EKcsi02WwrRH9lBIVZU2W/E0imDFGuV29YJ8xJ7lnqkgOXHYD5c+diSq4k6cMETVnDU+vmpCtxXCtMd+SmfuO7v7J1E9Zv3wKQXZiKMGfKdCwrTkMmVKnilOEcGam+LwBhpR1ipB3I90bLZbBuYn1kBAct2k9qkkod4tgJ0QAgwS2p0Si0i5SAfKs2r8dwsy6Bgek9k+UdGFDcOrgTT7/8EjZt3YJguCoysWjRIizbbym6it2SZu7VQmTI4mQ/MRrnUE1E0gTXWyHqHrBh5zasWb8O67duxvb+XZLKPWvaVMyfORuHHngIpha7UWIkvt4Uxi0BRc4bg05+1sPzq1/CaLspZw9T4hfOnSflUbYM7MLDLzyNbQN9GOwbRHehiNctWoqlC/bF9O5elHyGY8i2jNODmSofN62hHBLkqyBEK+thqFHF6s0bsOqV1di0baukJZeyGRwwax6OOeRwTMt1I+dkpIkaayb2V4bQctgd0MHOSDEAd4QqBfiUw96KK876BLobKZlTu46YbStqW0ozn83fMxW/k3OVOKYdAEDTvpJaoPENOjmPDGbJ9QYAKB9o1r7FULHtjk4ZMObz9+Zg2LbRRO+agAUWm0e/U9IwoQPbZ0/P0HajCSyZY5D7m6ycDkyyie6vPlfzy+doO9KcQxMY2PN9Ov/WtPVsgIvfIP5iPlvrIg2M6bUygY5xDFWjCYh5rZ63TvYqx5Ewo1jf1upAbdqqe5MPG2CQGSVoLen+4+tCdnoXPWu7AZPxLzTAYo/D3F//m3Uxv9MJbNK2d6cmfuP2qcF0HCeXHWrjmT5H8kzLfzf9pInm3vZP9HdsH8v0RfT+tOVRA4CJTjB8+04gJp+hS60IOzkGAG3WtJ4LTfCx/aLk30aJAPM9OukZe51N/8v27ZLnx9ka+t/2WiclxWKgX+sZG1cxy2wpraEWzvRZbR+vkz6338EOcJi/N9dsnM9oYBt7g3/0/uR7m2CinjsCgLqWrmTzxCm1qps6M4byEryjny8EFM9Bq81sFTahiyToIrXPGYQOXXQVJ2FoZAhtL8D26mbc/MCNqHlVzJo/G8xWO+r1R+IPf/gDFh60D1555RW0R9t49wnvw9zSIngNNgJx4XusD64a+4UkFEjDWJ7cqlGJCnyrjC7WXmGmZaXWFJ9iS2UXLvj6l/BKalRseL8GLO2ejv+89NvoZeO3dgg3k0XQAoZGBvDKuuVYvXkF1vWvQSsbwe/yUC6PoF0Hjj3yOCzedwlu+s+bMHXydPn76hdfwTtOfjvW71qHR/76KD5+5j+ikJmEGlx8+qqv46/bViAqttGTaeGw178ODz72AryGixmtHK655Aos6pqFqZkuwb1oq9Dn2dPPXvXvHgDATviE/awEANSHgK1MTAXfScA7NYWwlYx5b60otGHCaLH5YwOA5sEn6x0X40w23gRNQHRuvX24JUpSp6hGLanVRQEnA2LS5KnCCIrIKPFZEDuLwcFh3HTjb3HPPfeiqzQJc+fOEzCv3mD3q0gYg/xhZJyGuVYiAwN9kkdPEJNOCJkwHDd/z7QuAg+FvI9szhOgb9vmTSgV83jXKe/AR8/9sLADw6Ah7D/+CAuhURc2IsfLFL1cTqXk8Ud38+KcaaO1E4BlHrZk9Jhrbistcy07rr/lYJv1dGRQsaGaGCRWarDuxGYaR7Ys6sPJPED1NbZ82ApUp9/Zxp3+nlaKr0ZZ27JkP2tP49PX6msSQNVktxpRMs08MA1403DT46Vs0OnNlArCorvvqUdx6wP34sWt61FmwVSm5FGGyABk99gWxJk75g1vxj+ddS7mRHlxEFlEnh1dedANOSEu/fW1uP+5x0XR08n/409vxKaX1+DeRx7Enx98ALv6B5Gf1I1dQQX5ni5pMtLVTuP0w4/Gh085Awt7pqFv8zYUuksi/6wXR6aSdJztKuClrRvw+4f+hHuXP4bhdj1pnMCaTNK9Fq6AUosW7oOzTzoVb1v8ehRrLeRqqolDud1UKX8AVmxfj0//7Hvoq5fR2/LwuQs+gaWLl+DlTetx9a9/hv7RYbhBGwdPn4/v/8uXUcrlsTmq4IqfXYNV2zdgZHgI7z/+FHzoPWej3Ipwzc9/gkdfWi4pdgRIv/vly/DGmfvCa6VQcSL8ZflT+PUDd2LVhrXw6iqKXU6rtGo6x61aA/tOnYEjDzoU7z727dh32ixEI0wTbgnjkqyUXMqXVMJ2Pq1a3pOFFp/mkgrsQtazr1nFA08+ij8/9jDWbNskjCKyrKRBChsm+BlhqM3omYz3HHcS3nfUiZjqF4TlyCKzOaaoBSGG+wfgTerC1lQdtz58H2665w4MRQ2JsjHNd3hwCJO7e1AdGcai+QvxkY+cj8ceeRR33323AAkHLliCiz/5WfR6BUkL5X5euW0j/uVbX0HTayMXuvjceR/H2w48XNKo+Z7S/IMOmXD62xhoVHDjvbfjd3++G2WnKaDbjd+8BtP9orAMJYXUc7G9PIQnV7+EG26/BZvLgxiR6iMtiUIyRZ0yQrZhFzz883s/hDcsXiZgjNNgTTjVrVcARdafTCLcsaMTM5jJHJeOpjQIojYyZH1LKbGUpOly/jnHLrusukwXCARY21Idwk133Y57HrpPmEiS9shUdKaSkdnlpjG/dxpOf9MxIlO5egvZlmJRkclIBuDLg9vxyasuw3BYx6R8CaefcBLe987TsPLlVbj+/9yAFzevQ3b6JPQNDaA7W0A0WsVUglZtF1/85Gdw8KL9kAvaCGn0tFTdNZcNGchm6s5j5a4t+NOLj+OWP9+l6guGgTDV2c1N2OsjZczumorTjjoe5558BrpYq6Val0YmjbAhnYcpG5+65AsYiWqSMv4P55yLM888E3976nHc9of/wfKXVwrQOjnbhR987UrpFE6w2e8todWVwx2PP4hf/fct2DrcL+crzz7qiCmlbpT7layd/5GPSk3Nm393CwYrFUzJdeMXl39PUjO74SJoN1Ev+bjyF9fi3uceIQUU+3RNx7Vf/xbydQhTkCn2DS+FlcM78PBLz+L2P96JbTt3KOOR6bfNAF093SrIUali31mz8YF3nIrTDj5CIrG6WYd0QTZqUUVxF2CySGVeMx4efuZJXP3TH2EgqqPdlcPB++6HK8/7FxRbrrDnKL8ENbnW1NUEfAfSIS79zhVYvna17P9ZuW5888KLsWj6bEn7lQYZLHvAwEBctoHgl7Au3RT6GxV867pr8NTalRipV/Hx887DUW89EnfdeSf+cP+fVCBlsA+sXioMVagSAG8+7E244APnSp273raHHJt2MCsgm4ZXymPbYD+eW78av7jzd+gbHUalXBbAm6nAAmbGzU4ou2e87e340HGnYkn3dEQ7R4SJ2s5k0Ncso96VxuU//h4eWvWcdDt+/8mn4YxT3oU77/oD7vjTPTI+NosBdV4mK4Ac2Y9Hv+kInPfu92NK5AmDlJF5adwUKvY2373ittDoyuD3f70Xt/3lXqzfsTUpA9Jip3hhdmbQrtRx8luPw7lnvA+9Tk4aWXFPENzne2yPyvhA3ATEaTl452FvxeVn/TO66qosgmlz2ga3ttf0eWw7mpqhpGXHLEXQybC3HTamMpk2lt3UzraneEbIGDQAaKe4Wg/V4301wMIePZE9/HJPji/nbxxgYQQ8Oznw4+ZCejvFpS90KQuDWSYM1pgtPzYGVctUmkSZ4GjcnXN8wFUxiCcCUGR8cU0wG1x5LXNl2nx2kJvpdby3XdtNf8dkyHWyi2372rRR9Rg7OZF6nin/Gmgwv6s/26sDGs9xp+v4mclQ3JsM8pn2+05k3ydyEjOvk/33WhYmvrYTeKQ/0xlodhptMrfR+OYzph7Q72OeK2YTTekf0gHBsWVtojWw948tx/y3lGyIASPT10nGRlupA1lG7x9NBjL9oyTrjvuDdk8M9nZaXzPDz7yH9mU0ftBp7BPJlLkPJvLBxvyjsVI+ExFFxvliYbQb69b03XY7KwwWoa0H+T0TdDP1UfK+MRFpIh1k+sW76w6hn+5R4sWmiPEB/f0xVjGN3ESS467C6szUdQBTKcnFUs32COyzyaLgEW0p7cPPSERy021UhivIpkpI51z0Nbfi5j/fiJ3hVnhFDwtmL0LG9TBpUi/++Kd7cPJpp+CvDzyEZjnEqcefgXndi5AJcsi06Kcye6yBFEktCu2LAUD+XQVadfMgyQBhphj9Rs/FruoQfnjrDfjPp+5HpR1gStvHx09/L8456gT4zBwqZtFMRXj+pVV48ukngKgujUDQGyHKhhisDqDVaCM1msJHzv4HSWe+8T9vwpTeaThg8UHYtbkPbznqSIxgCP/125vx7uPOwOxpCwCngP/4w2245r7foZ5vodtvY+l+i/HCqg1oDYdYmpmCm773E3RFLpwa59BXAffx8Ndr1l58f1vnd9JnE904AQDHHdJGNGxPG0yES9eq6tCFSg/MFDxhycV1meSQsSMgHdq62wbEOLDIoLybh4AGAOUQsiJR+mDn9URiCarxp9hVwsjoKCZNmiTdcdTmcgUIZFH84aER3H33n/DsM8/Hab5N6Ros9FMCf+02gobqcsgC8eJkkq3E1DumMgNSv4lGIwtKErzrnVSUZh+Te7px0IH742PnfwSTJ/XAS7VRq1UEOGFDAd5TFEyaCHVZGDb5Qjau8RXInxQosg903QeTxm7OoVa+YtyyWUCHFAd9vam0TQWnFZvugpX8zqb8xwZr8oxY4Wm50qnmdnRUX28aT8l3jLoJ+hC0DQVz3KYM7Glz6GeZcmTvC/1v/afJCjAVtB6/bQCb76P/bs6/PiSSiHecAqQPE3uemHKaLRUwHNRw54P34Vd33YZ1I31I9xZRCQOpcSRdRVmkn+mO7FzJLpJpD29euD+u+eQlKDWZikZrWrFhBpwmLv3VD/Cn5x9H5KeQT6Xxk8u+hV/99Od4avnzAnjwQGAqaruQwVCtrDpuNkJRuOe84zScc+Kp6HZ8NCpVYQJSZulEe4Uc7v77X2Wcr4zuQDndRjPOk6SxQHBJpRvE6e2MUFcaOOf403D+KWcKOEAmSq67hGq9Io7z6spOnP3tS1DNOpLifOlnL0J5aBg/v+GXGGFqcwrItz0szE/CTz53maSu9WfbuPDqy/Hizg3go049/CicdcaZ+PI3v45dlTKqTLNMp5GtA5d/6iKcvOwNCCo13Hjv/+Cm++7ChmhYUg9Z26GrUMRwWBW2TjFfkL0eMB3Rz+OEw47A+ae/D7O8IlLVAH46I3UTi35e6iQ2fcVAIfgkNcRUWS4B/9j04Ns//SGe3/gKNg33SV0zph8zTVQcQYJVTP/L5SS9d3quC+ce906c9tbjMDPfjRTZa21HghVdk3uxs13HRT/8Np7avEZqwpFRRbo9ZY3pqAxgdBcKEqxIuWksWrJYonRohFgydS6u/dqV6G75cGpNSQd9fvMafPq6KzEaBXDLTVzx2S/hbfsdimyNNf/IqI67s7IRhttGLevghntvwy9vvxn1jMOGYvjtpf+GJb0zxFEgGEJ21Xeu/yHufeZRlLMpAXfIHNR7Uh94NEWYAtrVAD56xll455FvQ4+fg1tnoeC4nhDLRUj9RM7rWLdBXSdSGhe7MaDI+oV0qjUD06h9S5CvnnOxdrQPF337cmwrD0ltTLLLpC4la0RWq1KHkamZlf4hzM314JTDj8Q/vveD6AodFFxf1bLMprGuPoQzvvwJ1AsKnP2X8z8Op9zAb3/7WwHsWjkPg6HqWksGIIE5yhTZf73ZAr7+2S9icWEKej0mxnvSjZXAKNM411cG8K1fXIfndq5D4DvC+uIcDsJtAAAgAElEQVR5wPWQs1fqXkqLVHQ7GRy9/yH48j99SsA0AtcZL41K2JB9ee7nP4mtwTDypSLe+/Z3YsmSJbji+/+maiG2I+nQOjXbhWu+dpXs+ymTJgtA+vsH7sUtD96LTSP9wsqV2nVSD1CBrQSoOHcEBg/cfymeevYZ6XI9NVPEDRdfhbl+DwphW+pEDucdfPX6q/G3tS/Ie8wIs/iPq67B7EwPUg2mTkdo5NK44FtfwXOb1yLymU2tuokTPNCNK8hOEz00NIg5hV584l1n4T1Hnwi/6UoqNAGlxKGivmRdO7QlYEHAnXqrP6jioiv+FetG+zDsRigijV99+UpM9wpSzkAM5GYoz80QmPQdPLF5Db509RWoecxWiXDMooPwjU9/AelKIKxVcXjbiqEnoD6BxNipYMrzUDrCl77zTTy1cTXS+Szecfxx2LRuPVY8v1xSxWtQpUBK6ZySL6bpcNxhCwfMWYjL//GzmJ0uoCflqz3mOxho1nDPww/gV7f/DuW8I0xAj6UWpBarqonK/zgeqSdbaeDdh78Nn3nPOZjvdoNp7i12fC+wY3yAS3/8Xfxp1TMo9XTjsIX7CSPymWeeESBxJGpIKrlbD1XzHDZuipQts0/PNHz70xdjmptHt5eVpiJSMgEQ8I+1aK/65Y/x5LpV2DLcL92upUFUrSF7PMOGaM0Gsjkf4WgTi6fNxrcv+irm5XvRGiyjK8PAboitrSref+VF2BFW4bYcnHzYW/C19/0TSg02ORxrQmDbuolrFNuQ2p7ScqLtqHHgg1G/VNu/42yR3SxxFcwxbQ/TqSNgqu0XeY5uCpI0BzE6Ve6lE7DpAHdyrjs5CbZdZX/PfDf7+7atpYE5006ynWLT2ebfdVfZZA4M+1G+SwaK2T05bmakiQLJ+CYAAJX7Mr4OtvkencCN1+KlmbJiBnATW9ZgHtlBavFPWEM4PkdNR0/f16wByM/MjBnt/Os50HM9Dmyg7cHAMMs5WLKmbc69va/tP5h+AudPj1uXJjKD2ub66/e0gY5O/kliR7MsSAe5t+V2onfotA/MvajnVHfStW32CWvgTcRKNYL8yi4ZG5m9F/Qam+tl+ya66ZieY9PX0X6v7cvpeRZGl8tMgrEGc/r+GgDcrUKZ1fGY2RNcYxPANsciTayMNHa9Llxjyp1NILJ9NfO75n07jTmxEY3OuhoANe+bvGP8Ltqnkv0XA4DmOpv7xyYoyZiMbElbzrQs275hoouN9Olx+zJeEz02Xf4p8bvjDtQiM3vZoNpHNXEYJVssBaVsZfH9WFNPutGzrmjcXClFAhNLRVEPuWg26hJo5NpJvWHWXmVzsGZZZLnodWM0GMLK4eX4n7/djsnzejBp0hQMbBjCsUcdg6dfegIbtm7AMW87HqtWrMDWTdvxruNOx4LeJciGWWQiT/CQJs/qDDsAkyHvyLmty5dIhpT4h47YvYJ9ZLLKdvaAxzeuxEeu+iLaOQe9zRauvexyzC/2IOO0ETgtPPDwX7F24wZMmtILl3WCSy7mHDAdT698Cv0jA4hGIxRqXTjvfR8Rf+3WW2/D7Flzsf+iAzA1N11wIab5/vf/3IoF0+fizYcdiVSYxWOvrMHnfnk1htN1ZF1Vhq3WTqMHORzePQ8/+/p3JHBPX89h3e4mG7HtmQG4N93LudI/NjbBf5sAdMfzfWjLc21bCdpKhALSqf4Yb7jnEobqkZrGrQ8AcwPqyHtyoMXGUKeXke/FDEBdS9DuAqxfUuPiJuPQNIDM4r7JYSFgczxpLELO2j6C4ktrAmHzpVIOdu7ow2OPPSH/7ezrx65du8TI7RvoTxxZOl7lakVSeznm0eERSVVgKiafRwYg0fApUyfhuGOPxDnnfAi9ZFI16shm0qiVR9HdpTpFSqlgqc/AJgfKYRfEu60Mab0xtIGh14pjJ/tKHwS24hMBibvY2caaLSzmIWIervqgMA/9cQeyAQCaBo6dAqwPpT0ZlB0F2EqBMb9vK1TT8NBzoZWjebBONAZTJjsZDkpWxhqy6APLHLdtEOprbKNDGxx6zPpdzMNbxhmFovSYkralPIh/vPQiYSrROZw7Y5awo5jKNVqtSPra3Y//TVJAUzkf7ZEGvvTuj+DDJ70bbaatR22UyHhNNXDRz7+He1c+jaFUQ2rBHTJ3X2xauUZqhhBUXLbvYvQUSsI4YQofO3X6hZyAdQQ8bvz2tZid65bUxIiF/xmpLeVw9+MP4Rs/uQbh1BLKjQqKbRddaQ8HLV6KeTNmocvNSdrpUyuWY3tlCGW3JamLU/M9OPaQw/H5938Ubq0pdePYRZSsuxVDW3Du1V/FkMfmHsA/nf8x3HbL7zC0q191vCUrJwL2nTQD3/qXLwhrri8V4pIfXIWXBjaiEQU4/tC3SN3Bhx5/TBxUproVkBZGyZc/9km8dclBYuQ8v2UdLvzmZZJCTADjgLmLsP/iJShN6REw7oUVL+Dx5c+hkoqEeUnH++KPfRInLHwdSqy7Jux1F2Fc+J76Rmp1kvnCYrusDeio+mEE6R567kn8+3/8RFIKmdq2ZN9FWLrffujJF2Venlr5PB589gmkuvMI6wFK9TZ+evl3cNC0eYiGysjzYGQn22IaV9/4C9z69EOSmknG16RMAQfPWYQD9l2CbDGLgcFBrF23Bi+uXiXNY3igNgkepVwsnTIX37/0ckxpZ8XBp9H35OZVuOC6b0rKeCFw8LULPo+37384ig3KiGq0oA0kAm3D6RZ+df8d+NmdN8u6ToKP31/yPSz0e6WemnT49Nr4y7OP49Jrv4vM5G6p3bh4wT44fOkyFHN57OjbhVe2b8aDy5+W37lsPBOl8M3PXYJlsxdITUEBEQgCEtwks4hlHXTKZWywkRgY0XlMxU1bCKrqropsnsE05qglXXjT03rw5K61+ML3v4VtQVk+y4cpHLbfATju0MMxf8YsAdCfWbEc9zzyIHYO9MsYyLQ9/91n4UMnnQ7sGpE6lgTPVwxtx1lXfAH9aXZvdnH8W4/GE/c/qJiIni/BodmzZwtQPdQ/ICns2wI2DEkJGHj4gv3wbx/7HAqVCD4LL9MgSgOr+7biyht+hNWD21XttWaIg2YvxHFvfisOXLhYWLYrN27AnQ/8GZv7+wRM8IMQHz7tPTjzuHdgsk+JT6HSbKAfAS647IvYGAwK6HzaMSfgqcefwEB5SOazMjiMfSbPwDTkcfnnv4TpxUkC+DyyfiW+eu130cioeoCU6znTZuBNrz8MvcUuVIZHJNX0mVUvCQOSddoYSAhbwGy/hF9/+SoscEvIRUxFDjBYdHD5r36Ie158TFjMi71J+MlXrsIMr4RspJr4DCLAz+6/A7+5+3a515TJk7HvjDl4/QEHSdrp9h07ZJ+s3LBWmMMEbaekMrj+m9/FvPQkkRmy8zTAo0optFUaPg1MNyU1Q5sZVwIX/G80x3qEbVxw7Kk49x2nA7VAanBK9/W2OndTPQVcd9ct+O1f7kZfVJPai9/52Ofw+hkLMDVbktRr1gPmnmcaLHdLkAqTbuANP4WBVBMXf/8qPLHlZQH3ujI51IZGRU+zPuSyRYuweN4CVIdGsGX7Njy3do2kzVYj1fjkqH0OwCXnfwJTUnlEtQacUg6DzRpe2bENX7/2amwJhiW9+YDp83Dwfvtjwdw5qAR1PPr8M3h85QsYbgcik4Wmi4+edAY+8fb3wRmtS2dst5RHf6uKf73+e7h/8wqUowC98OGzvmLYRilfwH777YcFc+aiPVrDitUvY8XWDWjm0sIwpU5+67xluOJTX0C+0RamLFmCTCMfyQBX/uI63PfMY0AhI52HZ/ZOwWnHniip8Lz/rtEB3PnYg/j7S08j1zsZwXAZxy55PS7/xOcxPUojzUCF52BjOIoPXvVFbAlG4UUO3vnGo3DJez4udTB1s4JO5zbPXKlJGkXJfxOBEfb3k7PfCmiPs0+UdSn/L3ac1SHYtB8SJzRO+Xy1DEAbCLHBhInex7aPNDix2/ct8HK35nGG8WPbiGLLxF2gE0ffSImVeQ8UI8WeX+2T6Bp++jFjgIKa14Th9n9Zew8oqaosanhXvcrVXd3QhCZKFEVFxjymGRPmnLOjoqIgUXLOSZCkiCiYs2MYdQyYFTAMCpgQJOcOdHd15fCtfd67xa1HNfj9389aLrC76oUbzj1nn332sQKtfE1GUr557f0SESrxynuLb6hF17oPXCjZa/cJ7WOvpIvyg3gT4FUxV6H5UDqH6nf690VGoMAf9VkmfdSfQj6+iHVYYIzOvrM/R4PvZl28IR6S+p5aFxxXFZPY/WwdaFHPrAewBX1ubc+oObH70rn9ZdOaVGvaPnyHiiH0sdHXh76+Vfms/kzWRjd9IsXKK7C+7PGCfS4KxVqFxoY/U+tYj730dahiXPsYKFBLT07IeOn7mdaLFCYrGaEDjmo/K1kNPXbKi/UKlErrNkbfQ2qPqD3K/1fN+vLmRJMBUACp+q4OkPNVlATZgfbD/Ik9ZszJhFiJ4obiQH08DxbTNpSUyYuxNYmsPIasKp8uaAHMH6p4s9BHpLRWNDCcyDqZADUBQFDTmn+zqtCymyR8mAPCmNNscGhWb7JMhoy9FBzUBXS5EDFqsfithShtFZLmqWVFTbDhx40455xzsPCFx9DtpGMENWVy68fvV+PGK25Fc29LFKGIXRpNuSACgD4XMmk2AzEEAFSJGgUA8pkoIcLncDLxnoyLf13hiOO+acOwZfdmHNGoMaaOGC5a6alkDJ98+Sm2bNuKf5x1Fn7+fQ26HX8kopkwPvv+E5Qf1gLr/vgN2XoHOhUdgRsuvgnJZAqffv4p2BXulONORTN3CyQSSdSmavDTbz9i1+6tuOSiy+BLl2B3LI5bpgzGllglioo9UvmQzLpQlHKj91lX4b7Lr5fmb0xaG9TwlqE2O1DrZ4tuH+w2W7f9Ytc0LWB9j9ltfoO2tmbHagEA9RvpG00tIH3T5hlOi4Jt/76+gBUKrxwpfTEqkdDcw2tdfZThzjMY1u9zL9QABVbv5FjogFWGW2dwidGzWFAOQbwpXOmBQ3Sj2M2SjgJLDMzmBDzIKvbuxRdffolNmzbh999/RzhM3b86CSYICFDgnf/Pg5h6g/z+iScejxbl5ejXrx+aNi0TOi11AAloOJBGwO9F3b5qcU5ENFw5iFzsloYVY2sCgLqIsXKKdGdJGWWddZkzdtQjpKi77WBU97MfRIV+rpe86AeTWqh6ExB9HlQmW2kAFnIOGzqgD2Lv8oR81UZS67mQE9OQY1PIGdEPJvVvlTUtZPAPZnzVHOXGyTq01LPqAGChw810LLLSjZqMEZamstxq6esvi/bVjddeh8PbtEOQGqkUcfW4RY9q7d5tGLPgYayv2oVGRaXoXtoGk/oNQ9vSMmGoGcmkgDPDls7Df3/5HhUwmwG4a2NAOIZzTz8Ld15/M8r8RSjxBqS0b18qhnFPzMX3v62VgKnU5cODV9yEK047WzTweGiS+fTdH79g+pKF2BTbh0qQteTAJUedgD433Cr6X+xwaSRNx9vbKCQB/etffYw9kVrU1NWLxt0D196CC044DcVJdgtm4xAD321fj16PTEBd0NynBD53b9wiDKluh3XCZeecL7qA1CVkeSyz3TWODIbOmYzVVZtRl46hY4u22Lp+I4p8AdGW6/H3f+LcE09FUdolunoskxYdo1AAjyx6DNWJCK699loBPggyRBJRAV1r6muw/Lc1mPzMQiRcDmHW/L39kZh6Rz+UJM2sJwO9NMtThalkBRnMPPIgo4fFrpzsmEoQ0JHB7IUL0PqwtnKAUmeOnVeJmKSQQdSVwb+/XoZH//2iNAsgxbzHsSej31W3oNwfMnW//C78XLsL/R6egM3RfZKxbBdqgp5XXI+L/na6NPDIsHGDIyONI1b9uhpTF8xB0mcg4uTZZ+BIAoDDx6NZ2ivAC/cvQYk7Hx2Pfc4E/EknxvXqjwsOPwnFXHMZM1Eh+186FKdQ607jiWVv4ekP/o06RwIlaTdeGzoTXUtawpWGlKpmvU553sGTxqJ1p/a48tLLUeL1CyOMByfLcysS9fh47feY98yTIkzMbqTXn30x7r7yemnKwHUUjyelU2vK6sBMR4ZAi3JiswLASht6KwAzgRvqAJKQ6kmx2CGLpNuJXdkoxr+4EMvWfI/qdAwtGjfBXRddjfOP+ztK0mb5JnUoucb/rNqNGQvnmZqQ2SxaNWqC8X0H49jSllIiz329bt9u3DJjhLBQE9ks/A4XSlPmvrnxqmtw6gkniSZlrK5eOqGu+HU1prywWPTwCOJ1DJZhce+R6OBrhGh9DGm3G3WeNB599Tl8sHo5qmL1Ah7eeuW1uP7MHmjs8ApA5Q34kQh4saWmAuMfeVhK5OnwNfOHsGDkRLQJlUmDIK699XV78cDYYdierhM22GFlzVG7u0I07E478WRccNY56Nq6PfzhNNo0boZ4JI64z0CfGePwy64tMudkL7Is/fbrbkSRxyfjT6ePjtrPW/7EhPkzsTFcCfio+eJGC6cfr42YhcOcRcImJjt2tzeJsUsX4L1fVoqzfoSrMRaNmoJyZ0jWoZyBxT5sStZi6JTx6NatGy6/+BLROOU1CGiSEcdS5teWvY+n//OGdPSmLibLn+8762rROBX9RzbO4JlNcW6D+8tkK8q65J4NeLChbq+wQDfH9gk7v1tpS8wcMALlRgDJmrCpe0o2IZuFGBncNWkYNtTuRdLnQuvixlg6eCLKM1742Tk4a2rwcs/zOeW+jrQAj/w3WcBce6MWPIyfKjZLaXYxS+vDUZx8dHf0ueNuNC8qRbHHI/PLcV3x61rMXrJIZBzINCYzc+Atd+MfnbsLy47NNDif7kYlUloc9WZx/bXXoanTJ4xlNv8Ix6IoatoYK9f/jOHzZmD7vgoE3H50bdoai4dMlgQPgZuUM4Okx4mR86fjjV9WwBUKwqhPoLHhwzGtO6DfPb1QVtpI9iftIJm032/4FdOWLMQep9kFvGnai77X3Y4Lu58igB33J8fqtZWf4sm3XxUmLPfA34/ohqH39pEkCs+IYo8fMSONPYhgwWvP4cNV3yKRyqBxwoXRPR/E2R2PgiuShCfgwbZUGDdNG4Jd8Tp4MoYwc4dcfbecIdLcyLIL6ky2+xd2UMjuoCvf5YBgnx8sUNGiO+N6AK78XB0IPMCv1hiAZoR38BoiOwhl9/V038IehDTk0+Q9k4b8yDgcgo6SB5KIBl4++073yyX41sT4ddAtN1a297cDgDl9QIcr16E+z4+V7+frAOaBBJpkjT4+uo+tj2khFp+6nwLa1HvI2Oea8+zXINSvofv06j769xsab7tfa/ddcwGiBeDqa1+fIxU36Gs+L5i04q+DFyKaVR2CH2RYMbW/Csz+nPY1dygGi86+KgSM2ddboVi3YFxjPYj+roWeVTFU7c+ttOXUz9Vz2AG0g+0Z/k4nAOjX0p+5oTG0r0udTZfTmLSYXnabp8ZVqslsk5vTLOWX2IzOVuWVZ2M0Bqg+F7l5sADAQuCt3c6q9aMDjXbGq7ILaj3rTWT076n3pU+i/7G/ayEAUB9v++cPGEdbAyj7HOrXt9tfNf/6+ZJndxRZyrZW7WdGITturmunBgDSBhLgYOWDaRPp/6rxMe2MU+R3xD5lMkinzAQZG2/5vH7EMhFEHWH8vOVHfPXzF+hxcQ+0atwKyz9djsOaHQa3x4P/fPYfXH3TNfjki49xTNdjsOzDz3Dr1behsVEOfzYAg7GDVCCwBJgvaDYBcWRdVhMQSyOdZzYbAWYNiUHZvC6ONJJciyEvPlz7LcaMH45eN1yHS887W/QKv/7mS2zfvh1nnnmmVKvAm8XaTauxesNPOLL7Efh6+RcIR+vRLNAcxzc/Gacde4bEk2t+W43//bYKN11zE4xaL4p9IcQQw6+bfsZXqz7HNVdejUCyBLVpB6a+9hQ+WrMSCSNlNuJ0OFGa9mLMlT1x9alngz0TeaYRX2KVBtmUxHly9thWSauvD/v+ERtQAADU5/tQ9tWxb9eaHADY0EEmhxCpnrZyW7mRrYup/Yb6oa2yEfrLcoEV2lD2w1ZlLcjq0A+zhmrg7QeSAlZyhkdRb7UMpgoOc8ZaskuKCkvgz2VlgonaGmZHY2QE4GMZXnVtDQynWzYIf7Zrz26ZoLKyMvkvlWbHBSeaNW+C+to6s5spRVVTCZMlSeqtZOSAbCppdt5Lxc3h4iaQLPF+0V5+Vzr3qE5x1vzoRkIZET3ToAwrv893ylswtvGwOzQSMx9Ed0DdWx0weQCrlum0rwV1oDV0EBTaIPohaDesdofHfvCr7x5sg8jy5rxof9R19DHXDyr9Oc3xLZyhVWuMegr6HrEHG7oDpr+jHHQMWtNJKQEmCMeutP5AQLTXWE4lmmYsbWTXyIAfFdE6oGlIdPHeWP6plN01ynoxZ/QkHNOynVmWFk8I8DN86Ry8/+MKaRoRDdejecaPK848Fz1vukMCNZYMElj0sRtqwIUPf18lpW5xRxY+ONHjmJMw4p4+IrYvJa0+A5Mem4O3l38Go3GxlBkSHOh/wXVo6nDDmTUzIyyJ5Hgwc0+9tP/+tBKPPPckKrNRef3WRY0wa9AodA00hSPKhgNZrN6zBQ88PFFKl9kBlc8VjGdx71U34qrTzpFS02g4KuW5dD5ZzrcvHcNDsyfi653r4GoWQpyNENIOnNa5Gwbc3hNNjKCUEzsiKZQEigR4YTAhIL7HlSul9CQdkghgYC2NWIws6gMGBsyfih/W/yp6WWTlvTx+rgTZPl9AgAURuU+ZAIUcsmQaxZPCOpP14MxanwPqo1HRMWOgSm0w2YOpDFxBH3bHaiSY7vPwePyxfYuwfjqVNMPSMdPhjaXlgGG54uP/fQNPvfs6skVeCciH3nQ3rj79XPjrM/AZXikXFzYWYcWAB4tffx4vvP8Wag3qFho4sqwN5hAATHllnCjC+922dei5YLywRL2p/QAgQWezu5jZMVgAzWwKEW8Wj33wBl5c9g7qsnEEUwZeHzcX7Xxlcg8BTgyzC2/cKm1khs9L+d9o1GRouZyIODNmaeS0CfilaoewRI5q3BKzhoxBGTyyNgVYYdbPEunmdRiEUFtSBJ0t8XiVVaSzY4J/LCE2S7JZUlvvyeDbrX9I6TT3GEFn7oP7zrsS7YKNEa8J5zr8pryGgL6frfkeM59/UkotOZdD7uyFyw4/XkoOeW+WEt844SHsdSakdIHMp/K0B2N7D8RR7TsJsEWggush4PMJ63D4s/OwctNvAqIQ1Fl8/wh0LW0h3494HfixcisGz5qMylS92OczunbHkDvuQ1tnUNiKLBOmZmEi6EUq6MEnP6zA1MfmYh+SiNfVY/hNPXHjuRcjVReB0+/B9kxE2MTbwhWyX5BMC4B51aln47oLLxX2L0tYi1xexCNR6Wb749YN6PvIFHAc2NTilC7HYGLvQWheXIqdu3dLmTmbqZAZm3BmsXzjz+i7YCrCviycDo8AY2+OnSsAIBnJbP6w0x3D2CUL8M4vKwQA7OJqjMUjp6CFUQI/magUrfa6UONMI5KIobQoZLL5LE1DwrhkMMaMLDZHqnHnqEHSGIhgWfe2nfBYr1FokqC2JGl/VodDAr8E4sh3sLpfExjkNYxmpZi0aB5eX/6JMICp8Tip9yCcWt4JoYwhCTsCbLRdK//8FYPmTJHxJlP5unMuxIDzb4CnJiYsROlQTfCOXbMtrcr9TSkyosta7cmg/4zx+K12pzRzoi07tl1nTHxoOBq7A3CnszCSGenw7vb7UONK4/UvPpKEQDgZQ1HWhePadMKMPsMkOcC9zzXJpitS2p5NojQUQjDrkHVAFiOflR3CkyEfJr+0GO999xXirFqAC4uHTkTn0uZwZBwCVtLJpQbgB+t/FLvBJFGnshZ4csIsYVaSdSi2ivbT4xJm9LurvsEj/35eyoNZxn9KhyMxo+cAEyBPp8WOD5g3FWt3bRYAloDik2OmoYUzgCC75/FZ2WE4nYQR8GBLvAa3jB+COmcanjhwaoeumHxvfwQzBJYz2JauxW1Th2N3Igxf2sCFJ5yGQVffJYkKzjvtgj3IUv+v/BRdA1D3JdicI88xt5UA24Mve9MvMkBz57pVuiY+h2Fqs+WCdlupmOq8eSgAMM95sfkxut9SyD8q5F/ZfRD1Pnk+uaZtZvevlO+o/jaF500QUPwtCyg64Hq2xoM5H90WYNs1ugiwiT/BcketOsPscmkmEFRsoHyvPF+yAACYn7zdX4LF76l3sYN4+nd0f08BgOqeOkihfGc78KnHYQ1pyB3KH87dz2IA2mM7dU/lfzY0j38l/tJjOTPeSUmypRD4odacWh+HAgDt69u+vhQgpL+f/jwH78F5IIPqgNinwPqQfWWTxjpYzGSfq4Ptu0Kf1edG3UftH45fob2UGw8bgqUDlHZbpe6jqv6kGZzD1Mls6A8JMGpN63ORi8cPwuCUeLcAgKa/j9JotI+Bej97ibRua+Qz1vwdAHLaAQSb/VVarPbmIA2PROHfNGR31RpQNoD/r8fGMq+igWo2kbLvXzUeDcW35udNBqC5Zsj+o/wG/R52FjcTSzmNVVnUzlyDQSn7ZvKGfkQkiaC7BNFsLWr9e/HvT14V9t7lF1+Juu1hrPxiBS648Dx89OknqKmvw/mX9MBbH7yBE044AV8t+wq3XfMvBDNl8KZ9QgRwZNPIuqnCnIbToEaSCQBKExBzYJDmWUkAEKYfxSoNIfTDEJ30WMCJWbNn4I6rLkXTJiFs3LUVH330Ec4+42x0ad9RdJp3VG7Fl79/js7dO2PZ58tQG67BcSf+DX+u3oRT256B8065UOSTtlZuw+sfvYY7br8d/mgxEHfA6/dgS8Vm/Puz13HFZZehudEaiawbH//6PSY+NQ/1fgeilJHJZkWIWGMAACAASURBVFGW8WDhPaNxctvD4TX4+OyqHBAGoHontdZ128Sf2bVhddsg+IIlIaFWl/79v7IWcwCgcgb0haMWpwIb7ItMDjyry5l+4PF7yhDlMg02Oq26thIJzd3XxgCU8jiLoi6Am6XZknveBt6yUEYqzxAqw20ru8jL0HACyCCgow6n6OuJboE4LPyJSYWNRiMoLg4Je4DvTZCBHYVZG8/P8nsMkhjUi5ORTEn5L5t4eDxmFzk+m0FwM5Myy4doWOn0KH0Sy0IRANQPEwKAOWNqjbv90CuU+di/UCyAU+kmaJRsPpduYGVeCwCA9kWbA2s1A64fTHYnp5Dx1o1doSk+1EK3H3qFDG1DB4x+P+WA6GOuxlvNm/55+wF8qIOfBlYv2T5UuVHes1E7ygF4iwLSJTJJ0Ig6Sw4n/IZbyseZdWGZLhmAoivndYpY/sRF80QDrpm7GNMHj8Ex5YcJy4q6XuxSOmLJI/hg9bfSgIGgUtdgOeaOmogieKS0kYL/LENlyfruWB3irUtxac9b5bsMZnscc6IAgAwCyXTbFK3G/aOHiLYYWWZHtu2AKQOGobMRgrMmKs/Hd1ci+gQd2Y01WuQWhseryz8SNhz15x665W5ceeTJUl4bdiTwe81u9Jk1CbuS9fD4vNIs4cJuJ2PArXcjUJ+STpgewwMXmVLxqATyLOGlBuCKij8RZ1ommUYLXwke7jMUXULNUJRySTBb7A0iziY+7CjpdgngyXGlBmFdNIIAmVqJuAS3+6L1SBLkbxTECyuXYekbLyOTSIn+3yMPDEe70qYIBUM5EXe+L+0fWVHiRFnUejkZLLFbaqhFk3Fhs/H+YhussikCKc5SP2o8WUx6ZiG++GElkuEo2nhDeH7swygzfBJA746Hcc+M0dhcVykMukZOL16aPAdlSY90Tfa7fAinovCFiqRba9RIY0eiDncOeRC1blNblADg3GHj0DxpMgCzLhf+t/0P3D1nrJQAM7Ae3asfLuxyMoosAFBpFcrfTggAuOijN/HMf9+QrtO+hAMvjZmNziUtZO4lW8vOp3wvl0Mag0inZNpqOiS0/R4XqmP1spZnP/0E3l2zUt6xLQJ4ZMgYtPGEpLmI2+0VzcsM7aXFsCKzj5IHkkQic13Omv0MFDp1brIyLRtHDcYaXwaPvPI0Xv1mGepScbRr1hyT+w1Fd7IWa2Myd+wKTBAqZWm1RoMuXP/QA6hKRRFLJnDlGedizNV3mvqVToc0Abl1wmDU+RyIJJJo5i1Crx5XCQDHItz4vjp4HG4pX6+urka2cRFe/2UFJi+ZLx12S9MuPPXASBxb3k4yntRKW/zpO1j63zdlXNm0Zfy9/XBi28MRjKTRyBuQtU9Ac18qISXggcZluOb+27EtXotirx+nNe+IGYNHCQuYXYD3upK4rf8DArDXRk1G4VEt2+GxgWOEZZlMJMxzLR6XBkQEPmc9txiv/fAV6hIxASmnDxqJE1p1lPVCEJGZWm/WIckygtpVvixunjYEayu2CADY0gjgjVGPoI1RxBpaYVRWeJIY+9R8vP3zcnMdGo3x+OgpaOksEVYuE2UE5MnUJFPP62SpR1Iaz4iDzGY6ZPh4XAKUsoz741UrpYERJQGWPDgBTZKGlJLQbjG44VFLcEv+HU+Knl82yXJ4iBYk9fiGzZ0u7DcybC84/lQ8dPGNUsLM56F9CRe5MGnxfGGq8t5MyDw6ZgqOCZRLIyPxIxgMWyCP02rGxfVhHvUZuU6VO42hs6Zg1e4/JcHgqU9icM8HcPYxJ8BPB9jwIuh0S2ONWCIqz7cv4EDPCcPw+84t0rgokMjixUnz0N7fyLS1bDDicIIag3FHykxkyh51yjpRlQupYi+e+foDLHrzZVSnEihz+THrnoGyrtxwCagfdQGj5k3D53+ulRJlygMQ8L78b2cguWefdKaWpAXL8o2sSFXU+By4Y9JQbKauqdOJRikDTw+ZhMOCjQVI/t/W9ej76DTRdiTITGbvfT2uQnzbXimB5pnKs4D35+/rA05MffdlfLDyK6AujvbBMiwaMQmlTrOKY3uqFrdNG4498f0A4MBr7kIRzTb9OMvpU36TDhQpJr4CAnU/Qnw2rShO/AlL+0v5ynYGyYGMwP1NQHIgkUEg2S2JEx0A1O+dq6xgF87/xz/2d9JjgEIAjHo3/s0zSflDeX6mrdlbIeDC/Jlpf/UmPLpflXt/raxP99t031Gew4pHcj+3/GX1zLkEtbU2FAM8V/6v6ZPLd2wlmuo6ymdTFTi636c/v4qFdD9Q/Vv+thL6dv9SPb/+/nY/m/dRJcB2v/OvLAleT8Usesygf1cf34LX/IsVWHrgqmIgHYzR360hEoB9ru3BcEN+uP3d9PWrd6cu9H4H7F/bh/SSdz3utQOADc2HPr+FPpO3Vgp8wB5f/JX4Q98/1IDPm2/bPWRPWYkweScykDXNOwKAagzUuOrzIk3xGPOmCSqZMW1eLGjTz9PnpuD1bBqK+j6xx3x8jkIaiXnrpAAAqAOfubGyNbP8/wsAbGivNbTv7OMj54mWHLHbIbst0udGfGHtZclDEEk1SweQQKBp/02pBPmu/NpMTEmFTIasfTecMQ+S7ijWx3/Cfz57C2ed0QPtmndA3bY6VFdWoWXn5njplRdx7lkXwfAa+H37L/AHvNj822bccOnN8CZCcCW94sekM3E4fRBpJgebGNI3y5gAoDRtIipCMgQldZg4dWSQdGbgEr1vA/XxhEgY7avbg7KQB9W1e/HSO/9G505dcMaJpyEbSyPk9qE6UYXlfy7Hd79+j0wygw6d2+OUf56El596BTefeQfaNeogJK2ddTvx+OuP4rwLzkOX5kch5C2R969N1eGJVxfglJNOw/FtTkI6bmBLpBIPTByGHa4EapBkHg9NUh68+NAstPOUwOtV8b5fzvh0ykzIKptnP+/0JkQF7cNfYNzrc37Av6t2rc67xAELr8BBnrcxC9T/64e9vmD1nyunwQ7M6Ei8HFBW8wuVxaPDodfBp7WGEHkb2/of3SjnDaDa0NKKSTdKpkVS48DgUj2rzlpTuiFeBkHRmDjRRMQJ/PFQFd1ACwAjsEctQHZgJKOPm6iyshLl5eUisCkZeYKGomtpZj3Y2loOSLbY1kSOVYZUbXTVkl09o33s1bs0dJCZJc3mApRFaAGASlsxh0CrLK2t7b1dxJZOq1rM/Ftl2Ao5KPLMVhfoAzIzlqHXu+w1dIgW+rm+vvT5PNQ17Ovfvn7tzqfdKbMb4ELjnn8Pk/GlmIbqsLRnXgsZdjKVvA6zkyTLf9NuE9hgcwna9cpwLXbVVWN3TZXoklGjaUfFHtRmEvj8x+8QdHsRqE5gzpCxOO6wzghSjyiVFv2vEUvn4fNff0Q4nUIxXBh/Z1+c1+0kOMJJs1tsJIJMks0sPKL3tTETxs2DHpAOmSyruuDYUzDsnt4ozhiiJUegZvqTj6Euk5CAlSWqN51zMTzRjHSArItFhMHC545Fomjk9cnaqc+mzBKukQ+iOhMXDbRTOx2FGbf0FkFVCu2v3rsF/RdMQ53L3C9k5SwdORUdipvAnSKbymRDip6m14100CPA4v0ThuK7vX/KuLBz7fC7+qBHp2NRHMnAn3GZ3WSpt5nNwCjyCmBKQICMSwIjUQewraoSlfW12F5dgYrqKgmkd+6rxC+V2/Hjul/hSmXQrrgJJt3ZD52btkRxMAQjlYWP5Wcs+HeZDpLS/+Pzmxktlm27EE4lBGggeBNOxVFRuw819WFU1FSisrpK/r29rgrfb16HPfuqBMA5vLgpFvYdhfZFZfLsuxJh3D5hCHYmw2JL/tH9RIy5/X40yfhgxAA3DMTJ/DOyAs7sY+dXdwoDpozFTzs2yvrs2qQVHhk6Fs0SHrP00uXCDzvX4745Y6TRiiftxNhe/XFxl5Ol7JzadmIP4TCBH5/bBAA/eRuL3noRKTfkcy+PnoPOpSYAyD/8DsV/WYJJhg+BVzKf9uyrwKad27EvXCtMazaAYRnpD9s3iqZjRyOEh/sOk0Yv3gQ7G5tdhYWsKFo1JsAjfFzaJWuv5AJyMr3YXZj0fCuxFaUGWxFw48D7sTVWLSXZbZu1wJ1X3yDNR8ju5KfJ6CQIyKYdZBRR2+7Z/76FbVV7BRw+qlkbPDtkMnx1CfC8Wl+7B7dNHiZMUdq3lt5ivDByOjzVUZT4isVpjSVTMibUcCTD8tu9m9B74khki9yyvp/qOwbdW7aXCrm9iGPI0rlYtf1PRNIxKeUccP1tCCYhjg5tcpTMxiI/6ilF4TYbD7z4nzexevN6YY8dX9IKDw8dg6bBkOy5rekweo8cImuZjU0ItFADkkAhQSjabbffK4By1u/BvmQUI+dMxyd/rhFI5DBPCM9MnYNmaR+cybQAlyI2z2nmmZcF6oMOjHvjSbz25QfION1o4yvBc4Onoq0nJM4e554MzLFL5uLtn1fKOuziLsNjoycLA5DXYqIskkrImLuK/Ob6jUekG9y2ij3YV1sjXdLphFZG6rBq8x/4betG+IqC6FDSFEsHTikIAHIvSAkMQcGIKVfgDvhQkYpKc5qxCx/B95t+l07rrYKlWPrQRJQ7fKwqEYB1ly+Ju0YMRB2bEGUyOP3w7hj/wEBxBj0JUz6kqLgY9QQ6yZRNmmLqCgB0Zk0AcLcjjvGPz8HXG9fCcLlkT88ZOQEl8QxaBBtLriCbzJpNXJBG1JVFlTeLF7/9GAtffhaxeByNnV7M6z8KR5e1Qlnai0wiKbYLRabeK0HjnXt3y1zyrNixaxe8DmDjzu3Y6Uxi2f9WIJZNy5pf2HMoTm/XFUWGD+F0DLESrzCpv9r4iwCw5d4SvL7gSUTX7UDHJi0kecKRlEYnXg9q4/UIe4EXV36CxW+9IoBgacaFhfcPR9fmbZDxuvD8x//BvI/eEHvOZE7vW+9EedaL8mCpeSYk47KG2S2QGrM1mRg+3PAz3v3sY4TSbjTPevHS1Hlo5HAJQLIjVYtbpwyTEmAylS888XQMuPYuhBJW0ymtjEb3XfhvXYrDfpbTluoAoHKudcDhUBrZuv9glqtSe1rzx7QkqviyWjMj8WsOAQDa/d9CfoQ9SNR9cjswpd5RjRNtnu5r6UQAMegNAIHKD+P4yf2kw2T+H93X0oEQ9XN+T42v7lMVemaeAmoslJ9Ln0sl9O2J15zfVwAAVP6a+LfW+BfyG9W42kGPPJ+REaLF4DmUH6u+p3+fuqi6j6p/ptBc28eG563O0FLJ+0P5yer31ol6wMcbYoWpucvJQZHtY2N52ZlOhdanPrbq3/brFHqHhgCmhuag8Fraf2V7fKPfU997DZZq28trbWORdw0NbFXvKgwwBc6ocmybzdBjQn2sxJ4dYn/K3rSAPwFLuR90WQPr+/r+1MdSlZDqMaw+Rrp9VO+q7xedgFEIS+AzNTTvaq3Z5zBvvGzvr4N/ilknn1cyaRoQKK7koTpwWC/b4DNahCZ939r3uX0d62OtSs31GF7/vG4r9X2UWxNWZaE+Z6IDaBrvvB4DuetmTIyC/kY8k5CqpkydA0lPDC9//RTCyRpce8FN8KQDMOJOJLIx/LTpO/y09ifccPmdWPHtd2jSvhgbNq1DcbYIPU67EO5YEZwJt2ghpzPUqKebmEDGBEVgEABknGRtpCxoN51w0U9MxWEEPZJ8y8Yc8Hp8qEuS0GAgHNuLD7/4AH/u3o4brr8JgQzLjLMoZtMjL/DTjl/x1XdfIeAO4vyLzsOO2u1474330P/aQWjsbIJ4NAF/My+e+O8iRDMRNAuU4x8n/1MqPENNQ3j67WfRunlrXHXyNUjVUhIFmP3yU1j6zUeIFhlwIYOWRjFeHjwbZUkDdMdlL6S9cLvZ5CQDw2X6xvpeVvOh9o2Oj+TNo9ZG2G4H7OtAXVPfD47KnT9l7QdU3oLTqK+FLsgIRN/chRa6znDSF1ohZpreVVh3LGSzWaWBarD43IdqApJ32GrZA6mdlqofe1Yin3ZMB5AgoKljaDL8mLRTWSyy+chU4c8Z6LK7C/+fB6PUpvv9Au5R2JIABAm7oVBI2H/y/NQ783rNjK8VAAsziKVwVgCtxkHKkawSCTUXuhOkxrOQwVeLxm5EzcYmZmdIMbaWcee4qLGTxWd1UrYfZDogKcbGXgJTQANHnkU9pLV+dMdRP/QUMGY/YPQNYjeQ9vX4VxwD+zUOZnT1NdzQ59R4H2xvmM9lGll10Km5tm/4Qs9HANBDlmY2A4IVCZ+BvfW1+H3bJry/7CNs3LlNQEAyxvgZlgCmHFkBMhi0J+siaBZz4dGRk3Bc2w5SjsW1F/Y6MOLp+fhozXdMoQnQ9syomWgfbIyiDMt1zX1DYCBeV4eE34nd3jRuHdwHW+urBTg798jjpHsudZZIhZ7zzkt4adl7IvDezFeM54ZMRhtfI2kWwSwLGYDRVAyJbFpKYhnYJRMxs/umO407pw7D+updspeObNwSLw2ZCnd9AimPgR92bEDveZMR8xlIxxPo1vwwLBo4VgAXHhJsP089MAIrLLEjS5Hll4MenoTVVVvgK/bDU5vEtAHDcUxJC5RRMy2SEnaXJBg8LsScKSmZ43PWxCNYvel3vPnh+9hcWSkdmKnPxbXqS2UQTsSwz0gjUBoSsINNMRYPn4rDQk0QIBsrlUWAwBtL/NkFmczhjKm3QcCMc8RS4ozHkFLCbTWV+GLVt1j2zZfYVVUhzMNE0kw6kJlFTbNaIpxuQzqjHllSjkX9RgsjifO0LVErgNOeZL00Zbjr8utw51mXCBjAqD8YLEZNfS0isQj8Po90G67xpDH8kcn4/Pef5L2OKGuJ2UPGoGncLYAqNQwJAPaaOxZ1jiR8aSfG3TcQF3c5EcVxU6uUa5jfpR30kIHlB+Z98AqefPdVpH0GAnHgjdHzcJi3kXTSFYFwuhVeF3ZGq/HtL6vx74//K6B1XX2tjBOTKNwrdbGwrOFaN6Rs4HBnCAuGjkdbdzGCaacAaMJ+tTw0I2XqfYndJwPQReqtafPUmSNabGlzLkRX0wNsc9TjlkG9sc+VRJZahtG4dMWmphlZTUxAsgMsWYvcu2SScb+x6yvB2WAwiI6hpnhp3Cx4CZxlMlKyeMOkwahCQsqNz+p6HCbffD+awStgDkswk2SSp1MCPBFgXb5zHYbOmYaE3wFPLI0lA8ahS3EzuA2PNDfo8/h0/LJvJxxuUi3jaJpyCngiAAbfJZOWklUpjXa75GcswyW47AjH0a2kBRZNnCn3YyLhz1g1eo8ZJmWa1JI7okVbTO4/FG0QQEnGhSCByXCdlPsSBIsYGQyfPRXLd22Qcf1bWRssGD4BTZMeWS8Exeis+zOWcHM2i0pHDK+s/gKzn3sCKcNAm2AZlj40WdYtz8t4NinjOPHJuXjr55Uyb4d7yrBwzBQ0cRYLcEkb4W9cgj2JepE4+OrbFXjv82XYUrVLGG5slOPzmpnleCYlCQOu78p91Ti+bWcs7j8eTRJuYegpdoNZTmI5wYkUHLEkAk63zAfLedlsiB3S2aSCnccJRA6/5l+4+LhTEXQ4pXT35VWfYf4rz4hUAEH5RwaOwSkduwpT1sW1k0wL0EMgXRIAKTMQ319eZQKAFa4Uhj4yFWsrtyASjeJvrTpIwqZzUWPs27oHRaVlIvOQjcZN+xbwYGcmjBV71otWIRMeBMTH3f4Azjr8WDSBXxiAVZkk9qTDWLF+DT5Z8TU279iG6vo6YbkSdHYnTQ2bnZk4siG/VF4wMTL7+t648OiTkGVXX68D+7zAsAXT8M22dYjGY+hW3gEzB45Ae3cjxKtrpeGR3+dDPByWcy7lAercWayq3Io+E0fK+DFJNPn6e/GPo4+TPT3qsVn4aPNaWfdcLyx7po5lKhY3x9PtMpMKbkPGLc5SmyYhVNXWgSqWjRJOLBg2AV1atBKgmgDgLZOHYne09gANQO4/FQQXCkDVOdzQecwSYLtfnAfINOD/qO+oChgJtwQMMH0w8XdEg9r0z3I+3f8HAPBg/kpDvlNekGF9SPejlM+iEsb6dXL+qtbFV38GdR1hWmsMbPGVCpSz6dfWmRICItkYmHwuFW/IerO6e4uGt0YWUM0E6dvrvprO9DRnI58QoK6vgDLGBA35ePq82ecgF5dYAKDdZ9ff2c4+1eeBAKACJO3BvrpnobhAPTMJFfSp+B9/xvfimOiNRwqtnxxIYTWxOcAPPgQwInELq7vI6CnQnEPdU+nH6+vR/nm7r62ehZ9TfrX+GXVtPe5taI/oAFShOWqohDi3xlUNZUNAm80+2GMVPRZqCIy078s8e1GgjJbrQSU2Dta0p1DMYbd1vJZ9netjSV9K3496fMPP2QH8hoBE3abm4RUagKqPlXpO9Xxqb9jtWh7DV7+WdQH1vVyjBqXBapGE/ioA2OBYWj0U7OtTtykNfVfwA4KyWvyu7GND9uSAvUZpDvmjmOj7dbLJrDPffz9IL/9vJVP4+7QzZR5cCQP12TrMe3kKzvzn6ejWmhUKxRKnZDxxLHlnITp06oS/dTwTX3zxBY4/uxvefud1nNn9DBzT/m9wx4thpFwi75HKJgBfFknqO5ttEwUAdBAsU8+bNQFAJoAZkCZcKcFXgtQRNAzEsgnEXBHsqt+Kt5a9BafPg3+ccRY2/roFPU47i2wQ7NixDctWfIlm5eU4pfupaFxegp+2rMKKL5ej1+V9UJIphTvrRb2rDl9u/RTfrP4G7rQb7Vq3RzKWxHGnnIBvVq+AM+nGv869E5l9afj9XomLrps8FNWeFLLpGLo1OQxP954qWtNOj+nnJeJOuIj5MAyxAEC9WtZu/9TZZZ+/bNqsAGgI49AZhbrdy62Pip0/ZfMWjQb85B0oqvuYfTVqIp8NPQgPEwXk5A4+W5ZCLXidwm83FjoAmDMCf4GCXsi4KwCQ5xRBK9GGkoPIBADzqd1Wlky67poafYqpxSBenj3jEAecmh4si6LzRmCDhxwXZlEwKJ9LJxNSV17WpBFqa2vhc3tMY8xyJqcDLpbMsPOcxTwiKCCTyGejVlDW3JSy9VnukDGdxdz4WUCdeudCRjHnvFmagnkOq9Ku0DoI6QCgPWNEXSY1lrrxVt2jFKCoHDv7GlFUah0Mth9o9gO70IGjL0u1btSYHOog+7/5vX74qOcodADrP9Ofx/6cSoDafrgfkEm3PaTMIcGMZAoOn0fYElvCVcKqWP77GgGr+JkgRVQTKdFJY+DkKSlCRbhGwEAyAP3xFGYPH4djm7YVzTh+JxZ0Y+jT8/DfVctF+4nNJN6Y+hhaZrwoShpIRmLkMSOJNELBALaGKxArL8YlPW/F3mwMIV8AZ3U8BmPv6SvloAzEJ73yFF77Zpl0Ai5NG/j36NkoR0BK7OUgY6kdgXMX2bBx+Ki3mc0IEEYWzKBFD+ObP9bC4XGaTRAeGIm2/lIpV1y7dyt6zaYWXRJG1sDN51yM3mdfgTKnT8CxULBISoepDcaSSzbyqHan8dDM8Vi59Tdh43Rr3Brzx0yGP5oVrSsCAizvMzi28SiyBBf9bmyo2YOxs6ahIlojpYWZtBNJgpZe8/BKV9aiqLRE2F1VkTopr/SFk3h2/Gy09JdItozdL73RrACALLcV+yNtadkW3omsh4dpQro1/2/zOix+9QX8um2TAJEutxOx+oiwzwg2JWvr4Q0VocKdkjJM2qDm8GHpgHFoF2gs2hjr6ytx8/ThwkZiOXTP86/EwAuvh1EdQ5ZpMDY6SCZQXBxEOh5HTaIe6VKvADqf//GjBP8EAMkQaxx3wU19PJeB73auR59HJ0hzGQKAE+8biEs7n4iSOFkJlgagVcaWogZg0IlJrz+J1775CHFXFoGkAy8NnY3ORc3h5bsbhgBFP2xeh6nPP44N+/YIwEQdmZDTJWs5Q/24TFrmIuxMI+HzwIinBAB8lAAgm0OwRwpLTriWrABDGuEw4OSeIfjnMgMnL3OIDgfYcVXYglZXO9kHbuDPSIU0w9ibCgvIy1LQIp9f1meiPgoPgSEmeNxuCZyEZWrp1BL8i4XrcWzbTpj2wEMozbplrW1O1uLaKYOl06kvkcWt516CIZfdhuSuahkDlrFnGYQ5DRiJtOhnLtuyBoNmT5Z97k858MLQSTgi1BweuETbrvcTM7C2eodor4g2XzQFX9Yp7EQTUDCkaYUjljaf1+dFbSwiHcTLvEF09pdh3oSpcCaygN+DbZl63DW0P3bHI0hEorik+6mY2HewsAoFYK2qQUlJiTRiMAHALHqNHYrVkT0CtJ3UugseHzEJjcIZZOpjcAS8ZoDJBjIOh7D2UiEPXv3+Y8xc+hhSLhfK/aVYMnwaWniKTKeTkgZOYPLiuXhz7QoBYDv6yjB/9GQ0MUwA0EW93UxC9BEffnIh9kZq5fmdXkPOYUohcJ5o61iOzSRJhGUrbieOKW+PRX3GoEnSLWPFtUGHmt2WCQDK+coMMAwEYKC2rg7O0iAqnUnsccQxePYUrAvvRTIWx/HN2mFK3yFo5vFLF96+Cybj511bZD10atQcT495WBpY0OPjviXjmLIgBADFC6QjR/avxcjhk5A1uddIYsD08dgQrRBf4vCSJlg4ego8u+vQsqQp6vh8/qDYlFQmKZ3Dyaz8bOvPGDV3BurSCWTCUQy8+jbcedFV0vkdXhfWVGwTLdi129bL3ve53MLEpk4xGdpcY1HOa7FPStlZZl3u8GP8ZXfishPPkMy44XeLjRqxYDo+3vyrfObMjkdj+B29UBJ1yDtyvXOvuGJmyTgTVbszUfxYsQkTn5iHPemoaMqOvupfuPCUM5EOuDFg2nis3P0nUj4LaE+mkQ6bzajYoMRruIRF6Xe5hCUac6RQk4yjVbOWiG6rlFL7VxYsRrHLLKNVACAZgGxWdMnxp2P4lXchlDT3/F8Rcv+rAKDd1yTYfrA/uuZd1DwQbwAAIABJREFUzve1dJj5PUoZ6H5Vzk+wgMC/wgAsFAzaAwa7T6V+r4Nmuj+V8xltIv68l+7LEYC1B/XiX6uya4Z41N7UmDx6QCvsWJ35ZIGjCsTQ/Un1PQXOKQanev9CfpjDMJkXBwCLVsliQwCgimmUVpYesNvHSY951LjlnsVqQKP74PZ3UuXJdpBAxoWJQ5crj0FSyPdUIKLdzySDk79TgBDvwetxr9r1rwv5uw0xAHNjbmkaq3Wh7w9ZB4rR0wAIaGfFHOg/7/+JfQ70e+kxUkPBcqE4Ub9fQd/fVkFml55S99XF+vPswSESBPb7222J/s72OEmPAfXvqdhVAFgL4G4IyNLXbiE7dkgNPFZUaACVvoZ4bdHWPsifQntHnwclCaY+Z/9bHxP7/pHfWXbIzvwr+K4kC6m4WNmvQzAo7QC0/bqFzh79HVRljH3f5vaXptmvs9d1m6/b3/zxIa5gJrCII5iA2n5G8f57WCQv6wfShyBLIJDVaxmpaqQd2LB9HT788i3cdN318EVKEHAFETcS+G37anz4wzu46uqrUR7ohO3bdyLjj+Ld997GDRdehzJvU3hTpXCTkECcicliL5uVEQA0tQcJABL7yAGA9JlYLkzZqKAXtcla+W6Zu1jkadI+JvDDeGnZC1i3ex2O6HqkNN1o0ag1Qt5iBLNZ/PT9ahT5GuHM089Bq7LW2Fm9Dau2f4fff1mHOy/oiWbucqTq00j54tjq24hFryyECx4pJXZShziVhLvYj6ot1birxz0IxrzwOrOo9gO9n5mLd374Ao5UDOcddRJm3zRY/JKMkTQ1yBNugGxHgqyGRW6zdGr19X0o3EyAIw0AtNs2/fwuZN8clbtWCwMwt1BJ7bSV1YqRoT6VVQZaCKARVhADKNvfbNFseNwiRi9rjNfRPkeAS7R2KOYt4COdMjqyUaGYppMZONMG3BkXXE6vHE4yKIrZoYkoH9SSNPDL/Q6GhYBb9shs/mG+s5NOh9PMVLEJAA99dehKwwWvF/EYu/ymhMnHrBrHVJUv8/csmTQFG826eimLsTrQSTMAtxkgSRsQ6bRtMgPT1M4RCrLZbt2UudQywgRPrPEUJyplZkWlyy6f2/pbnxc6xXINCVTzr6Wyz3JwmU2+c2CnZFNsmT3VRj3P6VAZbKkEtJpgFKCvS5djqwmMPdOuGyrdObI7Sg0Z6kMBaAdbKw05w3ajKsCVtVf4vIWezSwT2a+BceChvF8AW/+dcqKVA2F/Xv5crQMGwLUBJ4bMmoxV2zZIN0aW8pYFQzi+3eHo1rELDu/QEYFQMWrScfy2YzOeeP4ZRGJRCaRmjRiDk1qaIvYkkpFN9tAz8/Dxz99LYO4OJ7D8yddRXB2XEuDS4hAiiQScXhei8QhQ6sNOdxLX9OmJarKaMsD5RxwnAGBJzOwAPPm1JXhj5WeoTETQKlCClwdPxWG+EhhOtkPPSBkng2Ux6B4XMtG4lIJGHEl5twfmTBRtqLQzI5p6b42fC1d1RFg0v+3bhT4LpgjDrdQdlNLigRdcj9juKhiNigTwoDYVg1yOGjsmV3ky6Dt5JH6p2SHMkjPaHCEAhy/plGCfjEEJIKxSxLgni+2xWvSZMlqE7FmCyg7aLRs1w+EdO6FrlyPQ+bDDBExhqe6X69fiqVdfEBCxbaAR5vUZiVaBUhQVheQ5jIhpQ9idlIAPxz0dS5iaPj439qbrBdgZMHUsdtRWwR8MIF4fRafWrdGt8xE46siuaFHWFE2CIWE1vbJ8mTTt4J7v6G+Mp/uPk3Ei0PV7eC/unjcBm2srEMw4ccNp52HYRTehLOtDwulGImNKDqQSBF6diDvTAk4Nnz8DX/zxozDaurLJxkOjpcsmmXQRrwv/27kefedPEKYOy4LH3zcQl3c+EaEYm5VIlgRpyhl4PQhHI4iGXBjyzBx8+PO3UvrHEuA3x8xHZ28ZXNGUlP3+yrmcNga7naYGHO1Zp9aHoXu7jujWvjNalTVDSeNGqDZSeO79t/D+t18Kw6yrtwwz+wxBR14rlhLmNcsfyShVdkxsinXWSZDodEr3abicAkyQXWRmYkymNQEYlv4SCGMZLoGhIzp1xhXnXyTNCAgSO9PUiTW7bNdHIwIC8qwks4jryuv2oMTlw0ntj4ArkUYimcTWbD0unzAAUZ9TAPJ7LroGN/+9h2jrETQk8M2OprStfDeCLF9XrEe/GeOlMYMnmsJTA0bjxNadkYomRcev92NT8VvNbikBbl/eCvdedT2ckYRcg8/j8fgEOElH2FjEL2w2AjZMBDhicWFNnXJ0d7BbMjuv7nLEcPfIQdgVM0HsC7uegIdu7yW6e2QKswQ0Ho0IS5UsVu6pflPH4ruKzQJUdyhuhvmjJqF53ECJ4RVAVs4P6sdks6LvWYkoXv/hE8x96Sk4vF6UuQN4YdTDKHcFZd+4vAaShqMgAFjmCgr7i/O4fM0qjF00R9iyZAnyrO3UoR2OPvwIdO98JNo1bynnoLPIjzkvLsHKX1dTKgadQuV4esBENE3SrWOG2QQAyY5MUk6AjE42yWJH6ZSphUTAic0mon4DSz54E0s++Q9i2RSaOv2iaXpseRts3bsb988ei8p4vdiSWy64Enf1uAKBNBN8PmHsCYDl8SKuSr4sH0sF6lICzBJ0d1qYyswqM1g/oVV7TOs7FO0QRKaOYJ4fsVhCOrJnHBkRwK7xZ/FD7Xb0Gv2Q2BImP4bf3BMXnnQGij0BbKzYhcFzpmJd1XaZf67V1sFGOLpDZxxzRFe0b9ECJQRhvS58u3ODAKtki5akDcy5cxBOa99VtE/JwmXJy4Qn5uG9P9dIY6fTDjsS0/sPQ3FdCsUOM5lJXdISJnSQBXU1mSTalqnDfWOHospl2o5xN94r0gSUOpi0cA4+3bAGUQfXmQc9b7sDTQNmcxfuS7ZeY/OlVCImUgJM0jCQTETMDsSBtIHjO3cVfVzu963pWtw6dZisZZYAX/a30zDmijtRnGAzFAqKH+gNiN9kMYjswJHeaEISwgdhOx0MAOR17RUduQoYyy2jP6n8cz0wyDn9f6GE71ABth3Y0H25QgBgXlBusah1EoEq79T9RbtPpRK/OgMw51+x0kcaYe0v2+XvxM5aWtUKALQH/OIXWaW94ntyfFhababMzQBTkuQma4J2UPnyim1Gf1yBbkpjT91Hse10BqA+vvpaUetH+aJ6nKU+xyZV6pq5KhwroFP31AFA3R8U/4R2kj5arkrJKqnWykIVwGcHcyTe0sBmHSRULMBCDDg94KQ/ZW8WkbfeLAYYf5bzaRl/KL8/+3+vYamvJXs8YsaQ+/8TkEtVN1kPpoP5uXktEL9KoG6LV7lf9fhVj5cKsa9ye0ljjuWNjwUA2vfHgXFCw7tYfx/dVuQAHFtsYsaxpsSIGr9DMdkaiokKAXi6/aD/oZ5P3ztqHSsJK7Wm7PtZxVVqPOwxluxZrmGros/+d8E1r3dabQAAFKDPin/V33nr3vreocZNHwt9PmQ/aHuvofFl7FIIuMld19bDoFAMWuhn5vdNAFD2iwUAmvfKBwGlGtDiakpin88ttYwsIU/A7XML4eTTLz7CrqpNuOyCS+CNh+DzBFGfqsULbz6D0jYBnHv+efCkQ1I18+o7z0kjjivPuRyIuBBECI6s29pvWWTdKTMBbDK04JT/KClkYhBm4sG070zox7IxBH1epERP3oGIM4Ltse14/uPn4SlzoU3btqiurEGn1kdi9cofkamrR9f2XXHm8eehONAIyWgCKMrgjeUvi/94x7l3wR8vgj8bRF26BuHSGry/8l38vH4NQo1CZtWmy4MWbdpi09ptuOfcu9Dc3RSZWAxhr4Evqjai/9TRiERrcNUZPTDikrsRjAIxJjwpm8HMu6wBM9Gs9q3Oli0U89sBdIYsDe0dfb3az6jcWasAwNwGK4AmymJhls5y4nNfVgAIGSw06NZG1EVDyTpQB7AYS2ujirYdMSj5HrVvLKNNx86XwObMerz98VvwpNy47oIb4NjnRGNfMzjZDYYZerJ9KEBMFXSLhq4j3TkDWqAbiL4peYDpG4yimPqBZjpAPCgVMpifsWClkBI6VcZKF4LWDZoSOs6bDCvDqZ5DUcoLZVbsWQDdCAi4qGk1CGBrOTx0hDjOUvZg+5z9mqrJhxgNAoQaw1MODnY71QRB9Sxh3sFMAPEgBk4tTp1pmec4WrqMhRy8QwGCuhNmB7MLHaOFjHShA7nQd8XJ1bQ39INKOQTKoVS/U1lNua91guTup2lqFnoue8DAZAw1+1784TM888FbwoZhsNqj20noedWNoi9GEIFBHhk0Femo6LpRDN/h98MdT2PG0NE4rlk7YUQUZxyo9zvR/7l5eH/1SgFFyjJufD7raZRG2X0WAhxE6Dx4zO6uCZ9DulVe0+tOAQBZknn+0SdidM8+CEWzwgBc+s2HmP3SEmSKfdJdd969g3FG+2NEo0+AVMMEU6nTRrYW/6MQP8vF9rpTuGFkP+xNRkTw9YR2XTD93oHSxdHjdGDNrs24d/4kYbgVp1wYcP0duPbY06V0OUotPbcLXqfH7IicMcseWbL84MzxWFWxScDS08s7Y9aAEQgmnBIwszsv/wjbLOhBpSuFxW+/ije++lAAAnZuveDvZ+KuK25GU2+RlMhTj8KRTon466s/fIa5Ly5F2uVAU4cPT/Qdiy6Nza6tZNrwvfkn5rZKPVNZKec1Uimz9M+dxuSnF+KDNd/KHPgiKdx39U24+G+noMjplrmkZiL1HxMhLya+tBjvLv+cOTm0NYrw0sBJIvpPNhavxQB4Xc1uON1O0aRb2n+cAHUOMpAzWXjJ5Ehl4EwmYQR92JKpx70ThuDX8B4JqI4pLsf8IePQJGaCcrVFBr7bsUHK/wjqkmEl3W47H48mWZ+wRFnWKwEEkyEGsCWxD70WTMYPuzYCQS8CdUm8N24eOjrMjq7RoBP3LZqGzzeslVJgMv76XHkzLvvHucJqk2YW8TQcLjcqHAlMfeZxvPb9pygqCaFV2isagF2CTeGLmZltPifXFplfBCGpKcgSQ85tuqYejYpCiLMbs4tajGbAaXYFNYNDsqn2GnHc3L8XqowUktmMgJCT+g1BOVljCZa3uIVlSBBWuqIlU7J2paEE5SGKAiYDzeEytWKL/FgfrcJVY/oJs68k5cS9l16HG0/vIevVo0r+CMoaLtGgC3uAZZvWYuj8Gag10qLJ+eSAcTi6eVuRo9iTjKDvnEn4Ze82ccSa+ouxZNwMaYBD1iHfyVMUkM6pHA8/9TVj1FcxBGTiWLERAzvnZjwOxAIubEzU4L5Rg6VzKsHpK7qfhkG33ScAMt+PpfsiLUDGHMG8ZARTHpuLL9avEWZh06ISLJzysOhReiMpuQYBHDP5BcmeRkMeDHtuDt5ftVwAHHZ5fWP0LAHkCJJzXAnMjls8D+/+/oM4nuz+PXfEeJR5guKPEIwbNGWsvDvZXLQtA+65Hyd27YYSt0/GlCxAaeRT7JGuw1+vWwPD7xWN0Gf7j5f7EfjM6e0SByZwaunxit1WLCXGhNQpTSWxxxkVbbndiVqxr9ecdQEGXHUr3nzzTSz6+E3RqiOwumTWo2jiDkiDF44B50Mq9tlwg43GrMQo2VxyXjFozkJKiXcjJiWx3+9k8gM4zB3C0kmz0CbtQ6q2Hp5QqdmIRWmcBbzY60rgtbXfYNrTj4t99sUzeLj3EBzf6UhhgT/95qt4/tP3ZH07Eilcfvp5uOPsSyRBIS5EMiHrmiXwb636GnNeeUbY1QTqZt09AGd36S7/pu2JeSHPt+zPNaLL1zbYCIvGTkPTCOCLZM0kJhOcDpblJ8Rmcc3Rrk195jFhU/oNA2NuuR8ndzlamEePv/SsJIvIKg24/RjVZwBOatFRmpkQfGYpe5iBEXsCwdwnHEMmtKSMhjqwDjIGgKzHhW3JOvxrxiis37cbjYtLcE7nYzHjuvvgrU2KWDg1apVPwT0rQWs6bYL5KcvfsTpEC/jHMbI874a0vZSvoAMof9WnaMjxV6CTCp71sla7H9cgY7FAM41Cz6UHznZQRfeXVUJbjZ/6rB4rFPKPeA09eFY+m/iFrIShv2rpY+nXFhBJlb1Z1TqcI5HREJ/TZPMJqMf5436SihlL69saXAl4HWaCXw+qcusgbTKl7T4Yf68ARv6tJ4DNiM5EBux+q/qcyHxYSeFEOpUXa6ggUGck8hlySQGrnFQfW/r16n1V8KjfX0+E83tqfvQ50f1leyB6KABG7mXFWGpd5t2/gcYPau7N6ckP0g62Hg/wwa2929Ceoe+dF9/pJbGcKyu+aQhA4vgWaoKh4it5VosFy7FSIJf4tBqRpkGtOk1DT8UL+nq0A1jqPfXYT987+rvy33YWpz438lmbxuUBvy9QYVcoJtOfS19zheZWB7zVelT31W2Nfk09dlZrVO1VcyubEBX/pi/B9SX/bz2/fk/ZplalnM7Qy91PAxR1XOOAtac1Ni303HabWOgzcv+DdI7Xn1Xfu+raepOTQs9XKIbUP8cElrl+9tss3Tao++SdL3IBJmfSZhd1SslkU3jnv2/C5XfivHPPhZv+STyNrVu34vPPP8Nl11yMRmWNJNaorK3E0y8/hRuuvR6tg21hJN1wpFmBqXoxEBuyiDEEyFmdYT206T2a95exSWZgOE1yWSabhsdnoC5ZhWQgjq/Xfo6vf/kSoaZF8HqDcGU8qN5Rh2A2iGM7Ho1Tjj0Zzqgbbq8f8WwEe5O7sOS9RbJn7r2sD0LZxvCwUaIviEg2jL3pXXj09bnwNXFJAxPD40VxaVPs21iDu/95C1oFWjNXLHI2jIPnPf8E3v9mGa694HL06XEjjNoEsoxzrUZvJLhR01cfb90GqLFX54F9/RzMn7DbEJXQPMBOEgDMM5DWJw5wACwGoKKkqguRgqsvEruzoDQ2Ci1OdV9uxkQ2LqwNHuZ1rho8t3wJft68BqXeEhzX7kRcdNxl8MQ8UmvOwz0J6nvRgJnocG7z2jMqB9Ggk0VlldDuv4Cl+ZE7k6wDXbqLWXovdBysJUgdKGHXWexI3eDkbRqttFofb1V/csDh2dBzaz+XsdYowPp19Y1v38SFHLrcfFsdMHUjq4ylAHQMcrVDnWVqBQ1PLoNd+Pe59aNprOilCOqZD7ZuGjJU+qGiHICGrvP/+vNCBlYfO+UkKi0aNUfqe2IE8jR+8p1H+zxKGaMGONIA1xe78cDCaVix5Xdxmlv6Qnhq6CQ0jjtQ4vDAoJH0ebAnXINsWZF01X3jhy+FsVGUcGPmkNHo1ryNgBEhAoA+J/o/Oxfvr1kprCeKqn86c6lcL00mjNuJemZWXex4HUfa55SOntf37ilsMAav5x15PEbd3RtNUi4kHFl8uWMdRj4+G5tqKxDy+HHF0adg6G29zIYRiRTiqTS8Hhd8Do/ZkTLDJhsZVHuz+Gz9aoxaOFsab7BU77qzLkDP865AKM1S+STWVmzD/Y9OQdjICKjV79rbcG2304RlQ41AHrAel1eYiQy8KZS/w51E34cn4KfKzRIwnt7ycMweNAqBuAOuSFLuLw6d2yUMrNpGXvQcOQjb4/tEf4rMysn9hqNpxifdiDkvFKPlwVXnBfrNn4wfd25EbTKG5k4/lj44TgBAAm4Cskvigh3lM9Lh15MBUtG4vHvS58LGZA3+NeYh7DDiYlsuPPYU9Lv6VnSAX4JvAr1RpOENBrAzE0HPaaOwqb5KDvKupS3wbN+xUgpMBiA1y3rPnYTP1v0Ed6MgitJOPDZgNI5p1hauFANmEwCUL1PDECmsi1fgrtEPybyys2r3UAvMGzwWzaIuCY7DQQOr9mxGv1njpfELS5Jv7nEpHjz/GhTHsiJtwPI/yWB6XKLl+MnPP2DoM/OxIxORoJslha8OnorDfY2lbHePkcDZo++TskeWSZ7e+Rg8fO9gGFX1opvK5gUBeKQLcLpJCDcP64N10UoBils7g5g7fDw6eEqkSQZ1KMnkEyCQGniJmABKXM+cW5Zj8lB0BPwCsJIJRUeeZdxcv5wj6cJqJDDz2Sfw5refi44IGZ7zRkxA91BLeMMJAcQFEPKYzDYClQJgkwGYTpvdo1mK7zJL+ViCuj5cgRvGDUTc7TBLsq+4Hrecfr50zGbHWWkOY5XncG0SBKMm2tB50wXwIgD41MDx6NaiHWLRenialmL0U/Pw1jefCnhLHcjpvQcLG6ss4RTQhOuYDjHXm+hasvmSy0C9y5BguyzFTmtZIOSVpjG7XDH8iyXAqXrRz7vyb2di8G33IJh2SVMPCaANpzBoCEYTrHnj0w/wxJsvC7uT2m93XHMDrjrtHEkgEJhjV+NIIi7gGRuI7EjW4o5pw/Br1Q4BSls5Anh5yFSUJ1zS7Iddd6kRRwDwnXU/SPKpq6+J2Y3aVyzz+Vvtbtwz8iHEg25ZH7eedTHuuuI6md+Qwy22j6W2ruKA6BreMH6QrF1mebs2bY0lD45BWZoAoCWmrihYVqab5S4CBFoJQM6NnNWpNKqNBCa89hSWrf1WdEDLixvhxWnzMGzIUKzZswVsEHZWh2MxtOcD8LGMmNqRaZaZm7ZFOu4qW25poUmCjUBpOitsOGqVjlgwEyt2rEM8nURrTwiTHxyME8rbo9TwIRaJi3wJu6eLPmk2hhq/A9PefBZvfvmxlMyEkk4sHT0NHZq3Elbtjff3xO+1O+EKBtGuUTmm9R+GTpmg2FOCetJt2+9BJeKY/vISvPe/b1DnMfUbp9/xIM7odAxKwKYjZpOW8Yvn4b2fvxOt11DWhbkjJuCUJu2kuUdddZ3J5mLzNq9bOkSzE/y8fz+Pt7/+VM4OI57AkjEz0TpQKvPwwx+/YPD86UgVeaVs544rr0PPsy+DryqKkgxVb839JgAgpVISSeksX1zWSEBXgjBk57oI0Lic2BjbJwkQdkuP1IVx6XGnYeKld6C1qwiVkXpxyDmnUl1iaaIJ88ti8soZLKVJWQG8lc6xdJm2aTLb/Qndjz6Yw57nE1oX0UEE/lsHANV9FMagB+W6z9CQf2L3rw72bIX8RXV/0WBqoASpoXvrY2QHAXMamBbT7wBQRMOK5JktEEcxkUzNKFZXmSDggQG+GSuokkypudFAIT1opw3WQUB9DnSwLW/OcwxD009WDB71Ga5vBcrwmQWU0wA0Feypv3mGKuBOjXMe4ytrgjwKlLSz3fS5s+sb6r6oDi7oINb+ed7fKFH3P3PrrgDRQsIrK1ZQ1xGwQYtZ1Pq1x0p/xS9nMpy8Tv3PwQAP++/Ellu6wIe6n31PqfFSYLRaQ8r3txM4RE7CIk7Y50/Ng1rras0e7F1yc6d1vbZ//mAxYC5OtWlc6rHTXx1X3Xbp602fc/26OhOw0D30z+bWpQas2+M+u/3R3zt3nNu0QRt6T/s6sJdg2n9vB1p0O6x/VgdF8+ZJA//sDFKJPywWtOwbC7TU70HM5P/1T6E5s58H+pjr9zPcbPLBSpsE5i2ai1P/8Xd07tIJflYkxLOIh+PYuGETTjz+JIkXK2sr8MY7b6CoLICLzrsY/lgQzqQrz8bpNrjQu+XOVOpvu31IUdcabiRZOuxMIuqqQ8xdgzeXvYo90V2IZ2JwGX6kwkCrktY4qetJaNu4DVxpN7xOv/hVMXcYn/z4Idbs+FH26Zldz8HpR52JQKIYmYQTfM86xz589Nt/sGrDd/AEXOh8+BHYtXcfjLAbPc+6GYF4EEn4kKXUjsuBdds3YvSC6Tj3zLNwzzlXI5Ake9JANBUX7USRkrOIIHY7q8Zb73ehr/NDjZF9TyoA3b7uHdQAlItpnaj0BaYWoM4A5O/VA5JZ0ZAB0D+n31g9vPydNQ/qZDomg1KfCuOHjd/ho5/eQcqXQjqeRmOjCe69rDdK0FiEIjnpDLbNZzAP9Nyi0MAR3clpkKauFeGLEc+tOFNXz7yHan1uHja5e8kJZ5by2o1vzsBaWbsDBj4H+uTXn+QMnvV7vSmKPm7qMSU7Zcvq6otJnwO7QZZ30br7FlqE6j1ofPLEiK1DXJVI6BtVNx5Ko8G+RtTnzbJoc/wKMQD/inHLW09aR2d+1+6ANXQ93ZAXWk+Heo5Ch62O3OvGO/8AyK8fKlTSkGdw7U1gMilUejO4+ZHRAizwff/eoStm3tEXLdIeCf7ZHGJXtBbOpiXYk46gz9jh2BCuQFEgiOKaLB5+aBS6lrcWACKYMYPuQc/Px4c/fy+sp6bwYtnMJQImEAAkM5T4FcVLSWRmMLaLJcC978Y+Z0oYVucfdaIAgMFwSvTGNmbDuG/SCPxeXyFMJF6TJbfHlbeXbo3ZREbKT9mhKR6PSgBKvbO9njQemDQSOxNhoaEblfV4Yuw0dC8qFzYSde/+V7EFvRZMFeZdIJ5F/xvuwHXdz5D3IdDEsfcaVHtzCLAUsQDAAbMnYc32DQIUndamC2YMHoVg0hBNOQnU01np4sqmIXsCWdwxtB92xmsQKi7GGUcci1H39kewLo1G/iL5nNNHTao01uzejN4zx2BLfbXIH7QwAljadzy6lDRHxu2WMkg2pTDL6ykbYAjwRGffkU2j3pnBplQtbhzSB/uCTgH5/nXBFbjt7EtQHncgU1MPZ9An7xZzZLB2xyYMXzQb2+qr4fR40cYTwotDp6KVq0iAlt2Jerzz4zd49M0XsT1SJWy9v7ftIqWETaVTF5lHKQHpqI9GBtj4p+bi3e++krJKv8NA99JWmDtkrDAACdimPG6srdmO++aNR42RRqougqtPPxcjrroDwVgGyXhCuiVLV2qkURWuFU2y76q3CkBKQJyaGC8On4YjSsoF2P2zrgKXjuuLSNAFXzqL2y+4HL3PvQaBSFqYRLR1LI2N+Q18seEXjJw/Xcpo49F6tPGWYO6oiQJWs6kAQTixKYZDSsnDkXph9JD5FvIHkY0npeO3tXKMAAAgAElEQVSYkXGaJZ8eNmQws3FkaAkD1QnUeYD3f1yOyS88jrAjLXp4l51xDgbfcKesYQLGYEMHn9kNM1Ufk/XEM43zQwC4UajEZJUahpRSbghX4qbxg1DtSCJguHH3Zdfh1lN7CANXdT2XEl0+S8aBiNeBj7f+guELZqLGmZL3Y4k3WbuubEY02r7Z/geGzJ+OuJ8FkkD3lh0wtd9QNIlASouFtedxm5pp3BNes/w3TsZ7NIFm7IiaYQfjCFzNS/F7rAq9JgzH5nCVzM3Vx52Bobfeg1DKJaAaAUCTzWc2bjGKA6Ld+MCEEbJ+CAaVePx4cvwMtGJjlkgaRdKdLQZHkQ8Jr4HXPvkvHn5xsSQNWKpabgTw8rBpaOMImvqWjqyslfFLFuA/634QW9TV3wTzhoxDS38ICSewnDqUE0ciE/SKXuL4f/XG+ceeDMe+CBoHi00Q2gnp3Pv6ik8x592XsSdaK/v7hJYd8Xj/0WjMd6JWqjD9LICPwJ/lE0kwZyXe+MYEdGmn611prNj+B/pNH4NIwEBNbS0evP1uPPfss1KKy27M427vg7OPOh7uWEqAVOoJEuRjUsThZpdxhwmQWVpITLApEJDs5bDfKfOwIV5pdjCvqhOtvAdv/heKYlk0y/rlvQmwEbDmWvkjXIF7Jg6XDvDU4SPQuXjUJNFMZEMhNgdZH68WrdGjW3TAzAEj0LgmJYxWMpYzPjeqklHsTNdj2PwZ2FSzV3QeCRBOu70P/tm5m3Qd5rOStcsS5eW7Nwhj0Z81gfthN94t+7vU4xc2MBmVfB+yyzdFq9F/5gRpMGPEEuhQVIZHB49DWdYjPkBVNo57po/Fn9FqKRVvUdIYM+4bhCNDzdEoCtEgjcRjcq6QxeUJsLt1HHWJqPyMpeG0/Uz4kC24PRvBteMHYnu6Xubxou5/x8wbesGxpxZeX0CSZmQ/Uy6A9oKarx6/T8BIBdgSyBCpGhI2KCRhMZf+in6g7lcdzI+wB126H8J/6+DQ/s+awLUeYNr9v0L3tAd0uq9cCIzRg8R8Xye/5NTuBx/Kb8ppAVogXH559X5pIgWs/B/W3gPMzqr6Hl63l2npJCQEQgklQghF6ahIBxERQcWGHZGOKL1JVYqABURQmqgUxUKkSFVAjaETSiAQ0pPJ1Nvv/Z61z9nv7Dm5dyb+/t/44GRm7r3v+56zzz57r7P22mHTkQjI8+AKy8vkXv3aDQkI2kU5imtF13soBrVxKv9N/2FzCwvC8n3K8grjZJVMkjJL03wwYieSWRZz+6Blh+kcK8DI69u51ThS71MOCxg3+bJnfV8IItkYO8xF1M5sHB2CEdYm7L9bNcGwz7yOPQ3rVusB26BZxWh2FNmvb6KnzxC+zwIo68ToTJ3Ws4Q+/NxWY2irv5qte2k8aaS0NN7XsW817q3ySwss2jEI7UT9R5hDail2OH72eq2u3Srns7/XcbL5j/VjCrCFNqLX1LFSyQDrh8K12szXWADQXreVvYSfMRoAGL5e7zv83goA5PoJ/br6I50zvYZ+hs3D/18BwGZ2Hc5fs3mWe+RhMnfFZA0lFHHnfXdg7JSxqMer2HLLLbH43fex1657o9hXRHu2U3zpk08/gbfefhOHf+pwdFESqdIpAKBqkCpeof4r9K/heHMvLhRKyKUogQJUGkWKVKOvvgq33fNLdJdXIZ5OIJ3IY/PpW+GD23wI+XobxqXHiKoaD/SKGMCLi+bj7/99GKVMUS4xITsJXzz4WIyvTkF9MIZGqoZKrohl5XfxwGP3Y8XqZZixxQy89d4ydCW6cPwhX0W23IZYIg/WgpVJBsnHcedDf8TUDSbjY5vviHyNckNplOoV1MHS7joataEu3s3G2frz0AdzjCzLeMR93gDo1jYFABRDC6i+dtOTDw5KE/VmeGIaOjobkFiKvP1M2dB5AlOLI56IoVwro5auoDe+Brf/8deIddWxpHsxcm1ZJItp7Ln5R7DzzF2Rj+eRimWkCwsFksUAg9bpYXAj9xcw6qINqjacUWUBwGELYRgy44BASeCrlaiUIdxgdAGHTmv4RDsGpX7pa6OAwpwcWeftFqDXKRiBQt9sIx0WaKpehu/GG86lOlkb4AgY6JmA9gTcjnt0r6bLUbPAUksmdIOwTErrCFs5WrsJhJsbf/6/MgDXsf9mqysAzdex7ybaI/qceq9qPFFAMZqorGpWeEFadiEsjc3hM1eeif8sXSgJD0tO77/sBmTWFl3SXSogMaFTNJB+/rs78PgL/8bqakESKXZ1vfK0c7H1pA2FpUPghUna6b/5KR59dZ44SAIdcy+7CeNLccQokcayNQac7BhXraGYqmNxuoJPHv8VKZVkcnTAth/EBV87AV2D1JdLYUWqinue/Tsuv+tmpLra0Si6bsDfP/Yb2HLSNHTEHQuOTRa4VtnkYXGxB1fcdhPmv/06BuslAaoOnr0rzvziNzGlEBfgopRP4t8rF+Eb110i4KOUAB79ZRw5Z09hF0pwTQ20WEqYNyzvKmXiWJap4eSrLsZLSxYKYLPLtJm44vSzRT8qXaoLAMHXM/AgWLE0WcbRJ30TA9kGBooFuefLvns2Zo7dEGuWLBfwjIAFBekv+fmP8ciCeajkXIc9AQCPPx+bd02W0yHeDzEPApIEFGijdOZM/Nn9lCyvJbUBx8Brj4tI/64zP4CrvnseMit6pAOtdnFlE5RTLjpHdBDjnXmpaJnePg43n3QepreNQ4NNiFIxLBxYjbOv/yFeXrFIxoRaWTvN2ArfPvwL2GLyNBRrJWFydZcGce9jf8ONf7hLSlQJWLF8dfvxG+Ha08+TjqmcByRTeLu4Gkdf/n0R2c/GEpjRNh7XnXKOsLOYQJPhQMBp6eqVuPN3d+Ox/z6H/q401laLwhDsLAG3nXmZMCMJKlLz8FPnnywdlMns+fCsHXDxsSc5th5Bl0wK/dUKulHByVdchIVrl4neIllObHhyzVkXCutxTDIrpY0EWZYWe6VrM8teB1evxYyuiQLCsGvvhK6xyJRcyVkxE5fkX5IpdteuOWYfyyCXNgo46UcX4OWlixBPJ9GZyWO/nXbDcUceI52Uyz39SLXnZF1Q94/NCha99y7ue+CPmLHF5vjwbnugs8bPJf0feHuwG5+5+HT0xmsCNn71sE/jix/6GPIF33VNAhmX2EmX00wcjyx5DWf95EdSAkxA79YTzsOOEzdGuua6xS6OF3Hpr3+Ox16eh0Q+Ix2A95g1R8DwDTOdoj9I30NWHe2B7MNVvWvx9yeeBNYWccoRnxPtRKTj6I5X8EapG9+++GxhABKEPGL27jjtmK8KAEiJAZGsoLZWjOUfrsM4wclLf/UzPDT/WWHjcs62GLMBzvz6dzBn+uYoDxalXJhNMp584T+4/tZfoL9WFKYbWYOT0+24+5wfYpNUp3TK5XqiLVxwyw348xvzpDv2rOwEXHfmhaJvySY8zy1/G6decaHMHwplfHrXfXD8UV+Qkls2YBFNv2xKdBJPvPx8vNK/Asl8VsqSt5u4EX566nkYU6OsiOturmUoKskhiQKf0wMLZJwoC5vahz1Z4JsXnoEX1i4RHUTqK5b6BwVcnprrwq3nXCkMYGpcpquOwcx1QRyd9kX2HgHApI9hpAO4gIB1YSqzRPbUKy/Ci6sWYaBWkfL/sdk2nPiVb2CvbeZgTF9DGMFcu32oYE2sgst+cQP+/earws5k+e+xh34Kx3zsILSzEUomjsO+/kW8n6kIQL3FuKnCANwk0SE238insbZSQHelgF89cI+wSumLS7UqxtaTuOwLx2OPTbZBRywlzY9KnSl898eX4y+v/RvtkydgcG0vJibzOPvLx4nPytPuicokkuLXlsVLuOjGH+OZt14RexxbauC4Q4+SeRufzEm5cE+situeegg3/fn3AvCzyoDl7ud940QpEx+Xzsv6JuhJjVh2XSfD/YmnnsL8+fNxyje/jbZCXdY5kw4yIo++9AwpvSdDduaEDXHTCedgbDEGFKoiycD4l4cfvY0KKqm4dDQe29YhTEexdzK7CNj481o5JCD/iKyMFuwnG5u0CB+a/tqCC82CfsuKo73a+FITKL32egMp5hDZ3nezhNZeTxmA9j2W4TTacwsDy8SvrcaSr5FkyDdv0nsYBmBIrOzmRAFAywCUPcSUXMnaNhUY4X1r/Glj0vBQN4wvo7Hx8XQU55lyQT4HNdHpVzSWDq+hiZ9+vuZUtvxXEkAvc2FZVTZptACkPK/Rx9OfbcwfxtCt5i/KBzxlolWeYZ/fXt+NvZuvZvlb0xyu2c0EJcCt4vbQjiU38+t3JB23kdaPXaf6OtEH9OzVcO1GOZtpeBI1oTCajeH7bG4YjktIbOF9WCJFaP+hTwo1Lu3zWl8SjmuUPxsyULP8ayTwmq+3Xc6H5aXeViMAyAAY9jPt8zUzD2UU87N1jVhwfH38Y3hfw3ABM292ntTW9f7DA5rIXjwAGAL3+v5W60c/Vw+MW63T0Z4vzPfD+W9lDzImXDgJoIISqqky5j71oGA27RM6UCwXsMn0Gdhqs62RT+ZRGaziledfwfPPP48999wTM2bMQEe6A6lSNmIAWqazBQCtXYX2T35VmZrKiazETaUK85gS1pSW476//haDtQG0d7Vj1533wMQxU5Ctt6Mj0YHYYE1kaGL5BlZVVuGeh+9CX6MHA40iuro6UOkv4oi9j8bM/By0NzrRX+1Go72GcqqM1955Gc/Nexore1cjmctjQn4ivrz/MchV21Cm1lE8xdpkVDMxrEIB5WIJm6THI1lqiHQIK3DiCUeokl4THltrNVfWdnX92n1opD1WPzNk2kf2tdoDgM0W3zBwRU/WAkdlb1onSjcrewrRKhiKCwJKQKmKRnsFT7z+KOY+8zd8aJed8cbbC9A5qRPdS7sxOT4NR+53FLJoQ7qRQaMcRzqZRlVEFNdtpNBMm6XpQjbAoPw9KiduFtUNwYNSess2JV5XaaSNMgzQ7Jgx8WgWcNl7lfcH3X6iAG+UCCucn3DBM/AlIBHqO9qNRRyn71amc6vP1Cxosk7Lntg229RVYzAEAKPna+Jgm8YBwevsBrU+C6SVfY4yvC3BW120ulA1mLRBgwsInO1GayVoMx/a7DAtDFADCcLAuuqh3+OPzz4uyRDBK7JOvnb0MZKQpttyWLjkPTzy5ON44OG5ktCR1camALmeKn54+jmSDJM1IU1AcjGc+pvr8chr/0UtFseGsRz+evFPRNCfACAT1wob3bBjXKEk+mfL2oEjTvq6aEWxjPSAD+yM8792AiaVElLaWs4lMdCexDk/vxoPzXtGwJxKuYixmTQ+se+B2G3bOejKtYmeE3XMnnv1Bdz38IN4v2e1MAap6USNqmtPP1eYbbneMnKZDPo9A/C4632H1HocJxz9RRy+3W7IFWpIxFMC6DDxpr4Tk+1qPiUA4HeuvMCVADeA3aduhR+edjbayRyp1J3GGfW6EEd/rYxiRxJnX3elgBvJrjZZ+0cccAgO32NfTBkzXsrmlq5ahptv+xWeffl5dKcqwl5hdsjy1F+eeAG26JyEOpseVauIlV1SSaq4gBSJmOiUsWywkklgWbVPuoy+2rscawr92KBjDI7a92B85qMHibYZSyk5pzfdeSveXP4+VldLUmpbLZUFeLj7/GswrpEWYI4MqGIuhr/95x+45JafSnOLctmBw+NSnZix0XTpAMyk971li7Fw6WI0OrKosbSzWJBGBttP2ATXkgFYS0kTCjKmljb6ceItV+O/S98SHbJ0qYY9Z26Hj+97AMZsMFHYRPNeegGP/v3vWL16tQPrJnYJoFns7cfEWgp3nPMjzBw7GeXioHSf/vwl38Orq96XUjx2Y/76IUfiox/aHe2dXfLMS7pX4We334rn312I/kZJAOp8PI6Ns2Nw1RnnSVkfARGOMUtnL7nt53jqxXnIpjOYluvC9SeeLUADdSy5MedAkX3XyIKgqurVatMklkNX2tN4ZuFLOOeaK2TseB9EWj+07fY4cu8Dsem06aIlJgBwuYTHnnwCjz3+uGs+k0jivBNOww5TZkgjGmpKvta9FJ++4BQUc0lhTH3rsKNx7C77CWhBX0AQiKw60bGqsswS+Pt7r0oZPAFAMgVvOf5c7LDBJoiXywKgsQT2haXv4Iwf/kCAFq6hjlweMyZOwcF77YPtZ26NtnRWtBgJ8j73ygv408NzsXTZCkxJteMXZ1yEjfJjxZ+RIft+fFCaNCyt9Is/+eTsPXHK574iPoLAOJu7yFj5Q47B/gEkOvNYUunHV886VQA3snhjxYo0qJg6dgI23XgTAQrfePcdLF61XFhcXdmsNIgZZHOftjG446zLsWEs71ht6SQKmTjOu/k6PLDg3+C56VbZ8fjx9y7AtFS77FnsKEutwsXVfik7npDM4Zuf+xLmbLkNOvJt8jwL3n4LV/3ipyI/sDrlZCzGxTJSKv/z0y9CV90BgJaNYWVF5KDS6wA2alUvPx2TBhScmz/Nfwpn3XKddP4mqMbx4do7cs99cfJRxyLZX5KuugTOCbLxi8zlcqyOOLXqYmQmuy8CTFJmSmwqSX3XEk7/0Q/w6prFqKUTKPX2I5/OSgn3EfsehE/s9hHRW+SaWrRiKW763W/wxuJF6B3sx8TOsZia7sCPzrpAymtZ9hwb0yYNU+55/mnRw0wNlHHY7h/Flw48XHQXqc25eOVyzH38Udw39y+IdeTEZmiXY+sp/OBz38KeM7ZBeyMpdro8UcTld96IuW89j9X1IrKJlIDN42I5HLbP/vjYB3fHhM4xAsS9s3o5bnzgt1iw8n2sHujFhFwHtslOwkXHnYLp2THSYIaHRwSICbqzS/Dzy95BT70s+qhsanX0AQeLDic70/OZyRJ/8c0FePapf+DN1xbI/nXa144TFmJnPI1sNoslxV587eoL8FL/clk/mVgCx+57GHaatAn22HRbjM+2i4bc3H8+gVv/fK8wfel/PnXAIThszu5oKzbksIzJJAF0+gleR6sXRosR1ufv68R7QTxj4zgbUwT9+tbnUsMAFxuTDYvbAg1mTRjCWFYb5dkkTZPT9WEohOCLFcbXa+pDWQCwWYLs7s1W8QwNh0bzygCMPps6mAb81FjMXlN/Z8dHf8d9z35FQIk5qLXJLP9uy3VtHB2xnUz5s34evyuwo8CMxpQau9pEUbQwg2oovU9rS8rgs/Y3EuARfoaNa8P54s8qmWDjcX1OiXuCxpKWAanP0+y+ozEPAOQw3wkZRHY81yfmD5PyMK9QjVCrN6f3be3FXsvF/e4J1Ic0A815bbWd8LOi5w+ILdZOtAHKSE5hNA3TZu8NfZW+Ru9x+AGFyZmblLFaCTEdD3tNjosdcyu3petgpOfjYZve17oaqiN0bwo+tOX4N7m4zfGs7qb9fWTTWknny/j1OqHdrY+tNhuHZp8z2pzqOtbxDdeMnW+WxhaqA6hlqliw5FU8+PhfEG+nbmYVu+yyC1575XV8dPeP4elH/oHVy1Zjlx13xQe22VYaoDXKMeTredH/Gyn/D9dTZA++d4T8XGM3c8bPPDguYrC6Fi8t+C+qsSq2njULcdHCzkkFabKSQqaRRKE6iFJ7CU+89CheWvQfpMYksaqnF1ttPRNvvP4ydpyxKw7e4ii01bsw2FiNRrou8Vk8A7zwyn/w7PxnpbJp9tazccgHD0QObajUmE8Qm0qiwmZx+bjkARPjeXYAEdCRNpGIa1NddwAS+sFojXngOzrg0a7d3CP0MMw0Agm7jYf+T/fbaJ8aDQDUyVaml918rKHYTYj/VkApvAFrfNKZzzfhQLyG/mQvrrnnSuTGZzF9ysaitZXIN/Dqy69jfGwiPvvxY5BrdCAXa0M2lue5bQQArrMxre/ath1rRwUA5YndKZoKhdYpMjscgAwX2LpB09ArtMtb+J7QEUQbhg8OotcHDSiafU44NvY1PMW22nvWMfG+9YQh1LpRJ68ltq1OfUONyDDQUINVBxCO1foEI2qH6+PYRtoswuBhpNcOs2NT4hFuhuq8dLzCa4QAoArRh044WofGrmXdVyvSWINMmNOuvEjYQCKIOljC1A03RNeYMbIBrly2HP39/eJoZu+8I/71+svoW9uDMY2MAIBzJm/iyqZqDazJNHD6b67HowvmS8nllHgOf7noBkyupZFuOOH/StaVa7FpCJkq7+Wq+OQJX5NGHAQAD9z2gzj/mydh3EBDEkJqr5ERxzLlK37xE7y8mPp4g0CihkSjgY5kTrqN0s7JWOypFuU6TNZZmjhz/BR879jjsM3E6cgWK9IFMpFMSvnx/OWLpEswkzuCPyyPY9MClgNzMJisiUi+Py0no2p5qoqTfnQR/rVyoQRhH95oFq48/WzRx2PZlxwE1J1gvwjMp+pYsOp9nHDJudKMJJFPifbU1Pbx2HjKVKxevRK9vb3i7NkZddPZW+OFBa+gOFDEhok23HzKRfIMiLsmGtwM6P8q9YrzJQTvqPvGphWoo5AFHpz3D/zwrl8KW4jdZAkgTO+aIAn1mt4eGafV/d3CaJqzyy745zPPCGg5c+JUXPaN07Bp+wRJXEUUOZtEf6qBOx75M+544F50F3pFw60qUCZLEGuuOQRLmZMJTJg6BdkxHXhxwavS8GT2BpvimjPOw+R6RnTrCJCS8fXAgudw6a03SPmfBJzFiiTdmY429NHeeMpVrQsAu83sbTF7j13w05tvErCBDWJ+deblAgCSSV1vS+O+eU/hqtt+ge7yoDAkOhpJbDpjhnT9YpD91qJ3xCay2Tz2/MiH8eBjDyFRq2GjTCeuPesibNo2TmyfGlDvVfrELljCSG2+o/bcD2cc/FlkekuOsclOuzHXsb3OJlRmL+DSIluPwC7XVF+8ggeeeAQ3/f5O6QItJbTVGlKFOiaMHy/gK5tfcP7J2uB3riWW4F944unYg6AJNelyGdGtO+qCU4VZmugv4bjDP4Ov7HYA2kqudE21+gQAZLljvI5HF72Mc396tYBzZETecuJ52H7SxpDGEVyPqbhoVT77+ku44pc/FeBsbWlQmJZko5GxxdJn+oa1g/3ob1AxhYzYFDoqMXxljwPxhYM/KRqEZAi+MbACx533Pbxf6EE2nhQNwFM+/1Xk2QSENuXFo/n5BP/G5NuFQUnGJTX9Lrzxx1jct0bWaLVSEU0/1dSiL+R1qOs4Y+PpmP/yi+itlgQAvP3cK7FhIo9EsSoBDvXiqDH319f+IwDgFvnxuPb7FwiwpXqVv3n4z7jtoQek7JhrinvaRpM3REd7u9zbqlWrBNzOjO3ENrvvjIceekjAoVljN8QNp16AsUjJQYHELdpgwB8EKkOCvpafSwBQkngRf3canmwU89mLvytgPRl0BD158HHjhVdg8/FTERsoiVxBvFwTRiefn6A8xzAWdwBgSvWh2JRGGty5LtRs8MSS3X+9+5oAgJMnTBSWnVB9a3XRFpw0caKAewSX+ypllKtVtMVTyBRrOPdbJ2Gv7XYUn0YmNjsTE2A/9brLsKoyKAccyWod0zrHo7OtXQDaxcuWYqC/H+0dHZi9y854dt6/0dfXJ3Zy8Ze/g3223kH2inKjgr6OJM688Uf404vPIj2hS0raG8UKKLjApjIdbe2YOHYc1q7pFiZud70k1+D6T/aVcOFXT8Zes+YIYzVW4vsS0riIbOanF7yAq26/GatQwtLBHrFzjhOBw8ntrvkJD5x6BwdE84/MaOoU7jBjS1x0wulSdk3G95p6Cbc9PRe3PvonrEpUUKnVhNk3tgjcetYVmNYxDol8Fn944mFcdfetqHrm9nGf+SKO3unD0sk+rZqtSQfSqk6oVjC0ihVaJcvN4oQQYBIf5BG+EJgaiieGSihHu5a9xygBaFI90gq4sDHJEHDlOubyPvWe+Dom29LkxnexbDU+sqY8K038sE+ImyWd8vm+67A+q72mjFEkJD8k1SO5iUr3sAu5LcFMDO/AGAJaFnwI54fXow3aBE6updVNvgLFMo50bJTxI89stL3CfMnmAa00/HReLAATAmmhbQwl0cNnRp//f4l9bcy+TizuATo7rmEzEltGbJmMlt3VCsjQpoV63TAPCfNVmwutD4BkX99s/umDBXTz+4aOq8b9nOem9+6BO2ky4ue/WQ5lwbRwXYqtmQorHQPLAFR7UrtcZ15NxVGzXKtVTqS/t58f2b4/FNT7tZ8b5nlamRetZ6+xq58V+qlWWmZ2nuwzNgMAW+VWzWzeXr9VLmp9VbNcX38Xfr6sCc8YtYc6dg1a/9NyDtd3sTZ5Xat9wP4+9MXR33wuWq4XUc/W5L8Hn/4Lnnv+WXRN6JTD8PGdE9C9vBtTxm6IXefsho033ATtmXaUixW0pduAimNlqw9ttgZ0LVl7kjGNsVKi5PStWbnbYH8IOvQqkCijUOlHpj2L7jU9SLMKI57F4NoSxuQ7UCuWEcvVsbiyBLf9+RZM23oCugtrsHzVWnz0Yx/B3Ifux9T8Jjhun7OR5ClvZtAxHWtxZPJZFEs9ePO91/Hvl57H7h/aHVtM3FyIadn8GFTKdclJWPE7mHVVaB01V4HGmFu0yan1XipLLiNdls0eYP2SPZQWPUBPxBM/mU7JPjtMBiCoINSeHdH6CnCxGAFA67SsA7cbs12Q9vVWg8M6KN2swhuwNsiHYfItmjeJGhb1LMTdT9+B/T++H1557hUR7u8Y24a33l6EgTWDOOrQozE+MxH5RgdSsRyS1NPxDEBbwmwNNjzhsCeOrvO1GxGhYkqgoE0r1mUADnfkXvxYAMDW1Hq7mJttBDxpDh1Lq41JF4IdQy11sHNin7/ZJmodknRLqtWiIM6WSvN1CgCGDjoKvPwGSEcbMj55n9HrfHJtA7bQyYfOM3Sszfzc/+UEy34On88GcK0cYisfqydUzTYHnXt+twHfsOlQMm8AACAASURBVM/S7tfaJKYJHXjYfHoHoJ/BJhhkk7DD5UP/+ad0eFzcu1rYHQQkWBqVqNalMQK7UO6x04dw2BGH46QLzxYR+vRADZedfpY0hGD5LMGa3ixw1m9+jidef0GYERMaafz+3GuEsUWtOunYm3cJPVlaA40q3s9VcdQJ3xAwkNp5ZCCe+bXjMa6SQHsjgVqpLB0ZCWa939+N+554CL99+E/org2inmigM5sXRhYdInWc+stlSU5Z8rb9jJk48egvCQNwXKoNlWJB8l/qy/H1r65YjFN+fCn6GhXpmnrc0V/AITvuIc/DRJ2OVjpv+uSAQMHaTAPfv+GHAgAyCSED8PJTzkS+5sr9mJgT4GHDA+psrC32oZhN4P5//h3X/+ZX0v2SLK0UT+5YDkaQK+6S3r333hsfPfgAnHvB+bImxiVzuOGU8zFj3BTEk2xy0kCiXEeSTKpSUdYen0WcOUs6axUZX+qf3fjn3+L3j/xVGJO0AwIIfH2+s0OS/nwqiYP2PwAzNtsCl156qbCeNuocj0uPPwNbjJuCNLUFC0XpnE7tNTZ4eO39Rbj59lvwTvcKDGQSWDXQK+yweLmKzngSO263Pb563Dfxo59dj3+8PF+YUdtOnoFrvnseNmq0SZMU3gvtjk0AfnDTdfjb/GfR6MyhtzToSvPKJdEa5Bx0NZKYs+mWOOaYY/Dy++/gip/+WHS7WJ54x3k/xGbtEwRkHCgVUWpP4Md33IKn3nhR7ISgB+04mc2hVqmgK90u5Z3777SbnDCedtl5Yocbt40TphM7u3IuYm1Z/OWFZ3H89Zeg1p4RO73m1HOwa/tUaVIi/oo+KZ2OukRGh1yuO5QAv3xOAk8ssaxlklLGfNPdt+P9Yje6B/vFPzaS7GTvEz/qjtWBtkQa47Jt+MxBh+Ej238Q0zKd0oW6nkvh5bVL8bmLvyvrZnwji28e+mkcvcs+yJVcEi0MWwqUMOGt1AQAfHrRq7jkpusFnCP4csN3zsTWkzYSsFb0BgtFAVZYhvrCu2/hJ/feibfWLMOqwT5kcll0pLJuDbJ0MplAzTvO9mQGn973YHxuz/1lXLnee+tl0WH84qnHo7tWFFDm0O13E2A9V6MuofM+sveXqwLm0Pb7iwWkx3diVaOEN3pX4Be/uxPzXntZAB35WzKJcfkOFFf3YNvpm+Ebxx8ndnP3X/8oHWInpNtwJ5tBZDoF7CZQ09so48pbf47H33xRgqeNc2Nw5ennYGK6TdYCx34tKrjyrpvx5CvzZZ6k5LuzXQ48+NwsBSXAdNhhhyE5th233XGHlIPPmbYZbjjtAumUrIEUAQQVcJf15hM4xhfCaIIrpeZXKsYmFDH0Z+q44sG7cctDf0ChUZMS9D2nbCHNlaoDZSlnZrd1gkZ0XAIAUkJDGKeOqUNgi9/F5rhW2TAmyRKSEs6+9grMe+91YRRvOHYCPv+po3DnLb9yByXphjQDor4f7ZdsaTYbYWnvlz/+Keyx9faYlOugQTl2aaOOnlpJGnv89Le3oT/TwOq+Hozt6HQAbb0mDXTYQGX21rNw6CcOw7XXX4cVfWsRL1VxzrHfxse23VlKqCuNCrpzwIU3XYsnFr4k64mHDx8/4CDcfMsvhRE7wHLmWEN8OceYJ+CUFJjZOQmfP+ST+MhOu6M2SO1T1xyF7DwerCTZvCmfwWur3sfVv7pJSqCpISjl5mz80TeIPJvGpdMoEICuJwXk3vUDc/CVT39WwORYoYz2VFbA+udXvotLf/kTvLxqsegZEphk06sbz7gI08dOlGvd8+iDuOquWwR45f2c/IWvSuk7AUA2KeL48aBDy4Bj3LMp5zDCYbMFf5rGf56pZRN9Gx9YsMpWaQzF2kNdBMN4qlnCGcb3Nm4Zlni00NLW90csrro77AjZRgoAhs8c/qwAoN6rdt7Wz9cS1ug+DetYk2YFBmVdmhJfG8utAwBWRTwIrleUY1oRsOR3Gx83GxM7rpboYEvYotcYAEznxzYQ0RhRrxkyQawGmX6+vkfHfFi+49mMak/KBLS52bBcwYm/twpvR/19+M5o7IJuyJq42hxBy2X1IprfWDAkLGEO4+ywtM3mEM2AFJ0D2eG1gcZ6PH6znEzG3Td90VzHri99DnvN8N9yH15fXe/dPqMFPVr9286/fp5dP6NO4ggvsPmNBaNa2audQ8179L7D98hYWfaS8TnRwVsL24z8SCBdFT6KznFoW83GutkwDPMhhuihv1d8w9qd9XHqT5r5Yr0nHR/dK6zd2rVhbSv6vBbNQtd7zkeRnAo/Z3guGkc6lkaxUkSiPYa+Wi/i7TG88PrzePXNVzAwMIDOXBe22nQrTJ2wEca3j0OinkIumUVhoAx2MLZjZcFhe93QpqK9IlZHLFmjCiiqBSdLk4ixMWQZ8UQVMcYL1RLSmTb09xSlUUg6nnF5XaOKYnwQ/3jrGfz3neew8TaTMVDrx0uvvokjP3skfv+7W9BeHYOTDrkYuUoHkukiqvUKYmzywcPGTB31RAXdA32YMmUqaj0V1NjvMNOOepUVA8yTG6jm2bC2jthgWQ56qUcuuFelhnqlLH8TfeGaiyt13apL0gOCCEPwDWdDAHAd+zIM9NA/DBvbNUEX4GhwTceiZk7LAkJ2MdnNSRdHM2OMnFxNxLAQSwEP/+tveHXti/jUZz6Fx/7wGDZm2VQmIwb296cewxEf/zQ2GTMDyUoarMXIpLIOwGNw3kRHTzb2oMuR3TDcqY2W144OAA5/Dh1hp0FoN24bQIzkAPh5IQA4kmMKwTOZ2CY0/3ATbLWIiUQzeA0BQOvow0AiZAJqAKcAYLOATxxcwgWqzQLdMMiyBtuKQh3Zj3dgNsAZtsmPUiOjTig8mQoDjVYOVfXb7CZnr6/BpZ5shgmBdpdU5x5qgtiAVDZjH3DoHLMRhzQrYHrcnsHL7y6UhPql9xZKokNhc5Z6sszvswd/ArvO3gEDhQIu++mPsWrNamHSXXD69zFz3BRh6hEApE7UZb+5Gc++9YqAhARxbjzzUmEoqRZSqiMvdsMSRep6dXck8LUzTpZki+VpO2++DU7+0teRLFSk9JElvNSjo5ZUvKsNy0p9eLdvNe5/ai6em/9vDPT0u+6XcoITE5Biq822xKF77YNdt5kt12b3U5bOMkkly47PEYs3sHjNSlxw47VSCkn2zRePOAr7bLuzPA8/r7+3T0DJFBlVsTgGOC5tKVz6ixvwVu9yYanN2WBTnHviaYiVKYTFxD/ltAMJ7ok+XwV9tTKqY3J4dsFL+P3fHsDL77yJcq0qANuEtk5M7hqHIw/9BHbcfg7eXfo+rrvhBhTqFYoW4NITvi9i9hTDl27EVUgDFQICtVoFhWpZNiYypWiTfcVB6Rjbk2vghUVv4vb7foelK5ZLGTNBeoIhm28yA0fsfyC22nRzLHp3MW655RbRtpvSOQ7nfPNkdMXTAnqyfC5NvaFkXJp6UNevUC3ijWWL8cLid7CsZ43M+7Txk7Dtppth2oZTJdG98Jor8cxCp9U1ywOA0wmlDVYEeCU7rpZoSBOHe5/5O+577G9CiWf5KcelM5UV0PaoAw7FzjNnob29HY/P/xd+fc/dAp5S9/HyE87Axu3jBEihTRe5JY7J475/PIr7H3sI76xZLlp+ZXbuzeUxdcwkfPWIz2CvzT6Al156ScChcqwqLJ4zv3OKlIDSJ7FRCPUjfzfvCXne2dM3x1UnnYlpgwkBL0SLIxETLUNlc7uugvrFTu/OP9KGCEbxuQggLVy5FI/99xk8/u9nRN+QgG2l6rpfsxvy9PEbYI8dP4i9dvqQlC0STGEJKO2MIPhbfStxyjWXCCuWDMIvHPgJfPyDe0mQIA0h4uysVhNfyfkrJYF5772JH/3yZwKIElC67NunY7MJU8SvEvwjgCvs00xSWFYsjX3ypXl4/D/PYtGSxXLiyfsjaEZNtckbTsH2283GR/fYy7FK2YCh3zU/oBba8sFe/OC6q+Q7WYj7zNoRXz/qGGGxEfjgPiDNEKiXGEug1DeAjq5OYR0ScCVzrz9WlfF5eeEbWLJiubBluE522GoWttlgugAtP3nkftzywO/RnslhUiKHm878AaYk2oSVJj4ul8b1t/0Sz739mkzMpHQbzj/5u2I7DZb0x+ICWFIH9cFnn8QDj/xNSuZXDPTIOiIYNmvjzfC5Qz+JWVtuhblP/B2/v+cesZHNJ26I879+soDDnGPVpIoab2kTEA/OCQBI4WuRLCE7uIFMsYJaVw5zVyzAcT84WwK8RF8Rl37heOy/w64CSPDwodE7KLpfBMUI8nHfIOBAeTzuHSwB5neCaGqPHB/qmlID8PllC1GLA9tvuiXOO/UMrF20BPf+6Y/45+LX0cPGKjxRz2QlXtpjzs44Yq/9sdm4yQJc0YcNFstyOFArV+TEnA2TXlm6CLc+eK/4sd6+Pvk94xGWFB+9z0HYbYedZQ7OuegCkSUgk/O4T38eH5w5Cyl2Sk/F0ZsBzvnpD/H0u68J85Cl7pedcwHeXfwe7v3rn/DfNxYI+Eu7a8/mhMm8y6zZ+NSe+2LmpOlOk027pdYboosqum7ViqyrRltGSvmfXjAff3n6MSxYtFBKf2nr6VQK1UodG3SOxY6bbYUDd/8wNt1wI7QlUtKMh4xyAoWZfE7Aw/cH1+LBfz+NJ+Y9J6AntQSv/M4Z4i+5rv76j8dxx1//ILql9ANf/MSROGi7XdBeasgext8V45w/dgR27edEg20EADBMmsM4gjYQJoDNEj0FCSwI5OIpd4A52lcYz9jE1sarYcIZMpDCRJd7l2UA8u8K2ojWHQ9Y/FeYiPBnrkN7Tale8ICIMplsbKeMGe2OGMVVXL+iizxU+mpj6Sg/8AxA2Xdlxbu1zGtIF+iEywOiRKxJhY3Gq5qUhfdrWSziJ03Vjr6n2Rzr/dpYVJuYaI6hsaWA4JQSMQ1M7JzqNTX+bAo2+EN5az3WTpoBEaF9MFZqml8EAKDGrSEjzTK0dJ7tdwWg9LmtLcj9+aoOHc9Wa8GOjX5G5OfXAwBslUNps5dmOYcFdOz428+yRJlm99jsdxYgtWvLri9rS/Z64RpslefYcbTzYdf/Omw+fyF7f1bjr9kcKfszfE4tHW+VP0dRGuPhEb70QEHnx4Kyo/nM8O/hWlNf12pMW60fO56hf21mZzpHdi/RsQwZoK3stNWzjkagsfMS+nHXzNCxssvxMgZr/YjnYqjwf7Wy83uspKiwAiuDWDWGTDyLWqWBfCYvvrfCA9VABkv9a/SMhkBjfalUz8XcAVSjlkQ6lUVMJCCYJ1dYF+O01UnOyHSiXOJBVQNFEmMSNRSTRdz+l9sxdZsNsKp3CaZtPhUPPPQwjv3ql3Dvvb9GrC+JL+5zGjbu3BT1Sp9ALdm0k8kpFnvQOaYDhZpr0hQrA9lsO0rMOZFAWzIjGswD1MRPJ6XpoMxfIo56pSqH6KyeYR0ONQF1r4v2d11LXqeUP8rBkcdrFAAUG/PkA+uDQma0XbfWFmIKALYyEAl6A52GYR9gSxIDhJwX1U0qBEjcZ9Slk+hgeQDJ9gTu/OPtGD9jLHbeZSekS1lkkEWsmpQyuVvu+QV222V3fGDabCTKKRF9JNJKgEIePHgAXSySMJtmDSEDsCFMC/duZ3gJFwR4Wmqc3QCNdkHcn0AK7ZKABYNBc4KzziIx3a3CTZivZeJBBNjef7iJWQcQOpWRNulmgd06DoIn2GQieT0OqwliHY4GLiq6rELoOm6hjVgWhb1mtDl4QFDfr69ptiGFm44NhkJAsqWja1GmK91FfTBlx71ZIGHvTe9JS1z0uXTT1+fi6zRYVTu0Tozal/qzOIFKNTpN15Nia3/acVpslRWK1JTz2kQEFAhqEKjgyQRL/QgsdXV0YoP2MejK5KRkjF8sXSOokfTlTMlaXBJ9AkE8laCIP4GTGgGwBoR1RJBGn0HAkgaQSWYkYWIiSKCC64KMOGpdqVA6bYU/k+HB9xAwpL4Vm4dUYjX0F/oFAGS5Hp8r15aXRgr5bJsAh3SWTMBc2RXbZkCeU8qFalWUYlV3v40aEhTar8cEtCR4wuenI5a1ipgkmGSR8F55H/G00/4ibES9tqgkn4yAmGvCQMCOz8Vrlvicsboktf2lApavXoFkPC6dgCeNGSdADIFOsZ8km2i4phL5iiudrHiGQUoYJXX5zFrcgR18HQFVgpX8N8ECAnbVDLXFKljb1ytl25xvlk9O7BwjWlwEQgi4CbjgOwpnKg0pByaYpMlylkzGUj/yXR0oDRYcu5cdnWsEUujPaojVGjLvnM+vnXkqFpV6ZOPaa+sdRIR/AgE0UtwzWQFFq42qAItkfnJM+np6hZlIVjd9xUYbTJH5E9uKOTCLAAi/OBdScq0dZQlsertjJ2Tex+rubgwUBkXbaUxnF8Z1jRObaCs4Afdyno1BSmjL5qSRCIEQ6eyVS+Db538fb/etQmFgEBd9+1TsvdX2GF9JSIlwuiOPMsvTEo69p3YtgJ/5jwXSckIX99qXZADR9rxW24ru1QJsUb+Ra3FMrk3YrPlEWtan+AXPbtJgi4A97V+YXtRR9qXC/K4lLrJf+kSUdkqdTWEfJZxOGu2bZZ1JljAzOKCN+vtkd9xiCvL6wWpZ5mOwt0+YsLRxArHtXZ3CbI37Evscz+HqrlxB9P18F16ubd5/jl2E/ToQ36djxiY5xZJ03C0WiwLWZjvbsbY4IGCiJGgso2azLALGTLZrDQGH18QrOOGXV+G5N15GrWcAm2TH4I6LrsYYasIUy1JKzvsX7TtfYp6tsAzUgURcI3xugrkEqMiQIwNubWFAWIAEpDYYPwHtiTTycXLQXHMV2Yc9eJltJN3YeeBNNYCVMeTKfh3jT/a4JJDOZtDT3yPAZ6pWE+2/6558ADc98DspbWajitvPuhxTkm0ScIpPKrk1Tu1VHlRICbGMshOBJvwo+wA70nLu6w3xqytiJZz2w4vx0trFcjCy+YQpuPrMC9DWU0YulZYya647sjsJtrSNGStAn2g1lqrIJjKO8ZliMA5hCopdxROoJyE6mgTDVveulXVD2yBIS1YkNfm4J/F+CeiSyUc/TF/Ov9EwBjIxnHndZXhy6RsCXrJT77XnXAwMVsS/rOzrQXFwULpgc43S7qhLm6knnDRDijbSkNNwjq/GFVxvAsjGvXA2GhisVdBbGRDmY1+1JLFlZ6YdYzJ50UVNUkPQM7lk/y1Xxa8TpOAapn2I/mncleLQt1MPVGUeqO/HZ1Xmr/isQlnKi2kjkoyqnfh4UePLVnGHxgkWkOHvBNyn//WxafP4eHgZq03qhz53OADYKqFvdX9hvBq+zsYzzT6D3eMte6HZ9TV2tHGQgge2u6cmSGJz7N5dcTakzyp/97G6xtKR1l3cVVmwlN/GVxGDyd884wc9SFUA0JZQ2eRcY2v7O5vsy/0oQKglxsEgRRVQLTDaMMHWWE+/KyipeVjIFGmWm9k5aDUfMka+nFoIFE0aV9hEvGVc3eQP8j5TqSI/m8oWG1trfmgrZMI4W9eIvVQ4bs3ur9nn2BhcknH69BEAwNHWEw8A1JYV3AzfY/M3u95lTxkFwApzsBD8I4Daag2r/dr1Mwyc9rGo+MpA29+uIf27zcP037ZJTbM5sHlRU1tk/GUINLrWdF1TE9z+Xa+hr+OB1khf2gTEvq+ZrY/mH61/1vvhe0KJg2bPKGCN0eS09qw2Y9eE+jadv/Dehtm1sV07z832E2tL0WcaAs1oYxDOPwHAZCPp8mdKysQqaIgEFW2SFQc+Pm0w93FgYJxSH67trFRTxNl8zzdyDT/fjlPol92z1EVCiow8ySbqbKmm2mysUnId2Jk7JOJZJ7GUTqBQ6kcmn8CbS97A3X+9GwcfcSCe+9fT+MCOs3D3X/6AY7/xZTxw3x0YXFnGJ/f8GraZuh0S5aKLVWIZsUcea/E5RSbIV8PwmeRovMEqGZdnF3l/SdcwjGQVjoyMW83F1YzBhIjmiT2Rf/c5pPpgBfSYY6h9KIPadpG3/kXGjLmHx/CEIFCvR7Yo++CqJfPXKQG2hqAIvE7OOsYYlCTq31ttTMOdoWvgkelMY3VxFX580zXYe/+9sMPs7bH4rSWYvgGF07NY1b0Kt/31VnziE5/ABukpaBTiaM+1o1KpCeorD93EenUArGHZBMvRg2uRjoJbhHG3GTIk9xofDKyTZIr48pMhxFWyLkkQ1CnYE67QWYXOMDr9aHH/oWNutUCt81ADsIFKq/eJUXkHQCPke7S7r32PGqEEWDydZwDrmQvNNgf+LtRyCR0wAzk15NEcT6tryDOaphnh54wWwPD6PGG1AG6roME6I3k+T9e1JSr6PBo06xxYII/vtZuBAoD6mQoAqsPTZ4o26ICyzSRY2p97JqvaGDfmUqWCeCYlz0gtJAHgmJAyqfUND3hSw2sRHhPJM9G/c6VWtPMqQQkPRtBelBVFVomcbidSrrNo0omjC4hFB+ijKmmEwWf2ybrerwMzvG4QJQB4XdEEdUARO6rKdesOCGECpmtcEkO+Jk77raEaq6FIZ8wEkrpu1UYktt9fYaMItz5lvusxcbhaAinNbZgYc3xYjk8hfF+OS2crAKD3cXy+esp3QWZpG1lf6YQL4hquwzC/OIeEZVgKW/IJS6bKVD+GMgMejrMw3lz3VN4/vzg/TDoJGCjYQhCAryHwIM/tGa18FuoaEjAkyCIAYIOgmQdmCapxnjNJ6QzN5iBkTmY78wKS8D2ZeFKAA7JyyoMD0iyGTQyqbWk8+so8nPvjK4Xdx/n89N4HSnfVrkJM2FeD5QpSGZaBE0RzIIwkOzxlqzhdOplHXyInY8ixkaYn7ku6IHMjVIYE9WwIOnuwzSZmHD2WY8apHcbTM4qocYNN1QXw5txwPliKyoYcz735Cs68/GKsKQ1gy+kzcNV3zxUWLBN6AhAEFVPpdCSyHXWL4xrhXNDuabM84CH4y72C7BTvtyLdIuooevo+WSZsupKKJWSDp80VGzX3Pu9f45xfnurJRdzpHQE3LSeUNcDrasLIJIXPlnTloRwb0c6VBmwEJtwRiD3xE39AAMXfswQVBEe9AH3MdNOkFokwA/2kMKCR56661cb54nMkaePUMOHccJp4Vc9E5f5YGSiI/VNyoK8wKCDzYF+/zAfth4lKKpcRII/MLj4zG4V8/vIzsaRntbCsPjZrJ1zy9ZPRxgY5NX94yPXCMSBCXaO2CvX3XPJK+2LTCdnH+Xe2hGOnY5ay8hTYH76ReUcwn88hACB9lPcmLPmV90fOxY2n7G+02UpVGsjQZ7OzHQ8ZQNZ1XdAmeeGyRgHHXPI9AePS5To+95GDcNIhR6OrlmCPUVmj1CPl3sqSXa5p+jOZY65TmWv+Ii4gqYKbZJuxIdPJP7wIT77DEltgt81m4arTzsHYnqqw+wT0ZxLIAJLAdCIpNk2Ajoc5PNAUH0MAkExD3r6A8QkXqMd5IFKV59KAkn5P5BNIT2SSw1JeAoC8jj8wVD2bgWQNF/7iWjy06CUZww9OmiHNlPIsm41RCLsh/oAl0ARMWbLN6/CgRQAw+kGSrqsVeQbnCHko4vxFvVaR8eA9iT3G6+LrCeLJzwNl8WOcT9mTpazTdYuVAyqCd15qRj7Xl+vLmqzXkfPajzID3g6s3yG4rcB9uCfrnh3GHeHPURBv2FoKAIYMpzCW42eFSaVNQDmPI8V/9l7s/TdNBg0QYJPJkZ6P8bPGTxZcsPescZEV4ednyriYigZZr5wjrl+vpWqvLbmIlm36/VxjKVk3nPeYY/FZwNWZlD+8DABAxl96LzrWdpxsCa19nb6WwLL8u8UgReNgGHHNcik7H8PyFc9+UV+mY2zZV3pfrWJ+ax/6bBEIQh9mAMAQ+BnNtltiZwZYkOvXhiSCmtm4XsfG0BKXBhU8zdZC+LvwnnXswmsoO2wkAHDU5/clebY8367ZKG4PmKTRPfvDpVbXCecunJ+IxdiEidlsjQ/3Het2YG62BkK7sj8rADaS37Kg5TrzZwxoHdv0B3V2PYTjNBqAGnYV12s084UjzbW9b3s/FgAN50o/T/1es7Ul8j9BZ25rP/YApuk9N2kC02zPaPlsTQDAVutT71N9kIuRjGSCb6jEuIJN1NznOECM/w4bq0n1W8pVVeiX2mfoI3X8h88fNZQZpEnmKkGc+A9GDozP5D7E+yOWSMuBfyMNlBqDaKTKeO755/Da269h/4MOwEN//RO23Wk7PPDEXBz7zS/h/ntuR30wgd22PRCzZ+wo8VAaGVQpDUUQDQ2JSSgNLNfUIIHzIQeGMQEmCygziZDQVA6vpKFqDKmazwdJMIju0+2J4vO8TdgDJLmOv574RhO32jkbBnB7CQp+Jg/VJEf2Gp2y/658b54AgPY/2VD8wlQR02ZGIb8zJzvNFok6cX3/sM1ZRBwrKMUKWFNeg7vuux0HH3qQMBX+8eQ/cMyRX8SY2HisWLUctzxwM4455nMYE5uAeIWlBVnUyq7LZ1PwT2NJf8qhFMt1HXJDWIgK+BEtludgckakN512CHeNpQ3utEEH0EcO0WlXeBKqG49uanoCquOkSeEwCn4Q8I20GOX6NPSIvTjE0GoVDISOgIsyMiYDAOo96UJUDSQLAI4WeMjtNZkcHQ/+nSVH/y9fNkBo9sw2KG0WGLAczjodnTP9XTiHOnfN7Il/CwPGcF2p/USbc+j8zIliOPfqAPQ5pFzGgyUK4ArbCnEBIvRakkAL0FD3+gdmJDywpCfrZAJqYirzR3ardzSqVyBglw/AKaLDZE06IyLmxNi93h5/T80yAoQyDp7tJMAi75vAAplFkuC5xFVPjqXMjo7cJ37RHduSbwE5HBQjpSQERiiyz/JBgkINp49FPbWq6nZxfXufJcCJ7bKUTklJKJMJgk1J72uxZwAAIABJREFUAt4ynqZTk5cckIYRbOLhnapqd5Edxi8BSEXry9052Vr8uUp2cYKsNwcyaAmUapWQkSWnNg4SQLFRjbqC0n+k/Kl9verE1y1DQpgTHINaQwAAQhksd+4Y0+V0BqkRVy9JGXZbLucSZOookkE4WIjAP3ZLPeeGH2Fx90rR7iLQcMNZl2DrSdOQLUK0/Xo9g5DjP5Q4c/P1wIk/JKgUSzKG+kVAQIBA+X+CII6ZSfsQO4hKpnwzG+Ii1M0gm7JeE0YVAYxc3Z0Ml+M1ATg8HihsTAIEd819AL++73cCUh72sQPwpYMOR74akzJGZd7I9T0wFPnQQIMz8tXcpA1LQkvhpYyYGztBY947x7/ibFA2cTZziDWGAHoBuV1jGgECGa5wPRBo9ImS2LFnyybTKVcWaplHAoS4EbXAuAUqdLyVwRb5EoLYGjjUyZZ1BwJSlhoni9d9MO1V1glfz6ChQpC+jjLbxnCueO/8W87purEBQz6TFdZxqj0vDEDqrFHDU8qDWX6aiGHJwFqkJ46R7t433/973PfsY3JCy07ZX9rvMBy1x77SaITXltJCFckWNMgxY4U1n3LrSNcNGV0MrDiucgBBhmAiISxAgoUcX75GDzDop4SNHPMArckCowMHMh9TaWnuw6+usWNQoJ5hmbqlZJM10N0o446H/4Q7npwrn53vq+BHp52ND28yC+XuPmHKci7byi6m6k05W0hXHQhI8Mt5MKcJGEt5ALDuGNWL6wM478Zr8Y/FrwmouevGW+EH3zgZkwZj6KwnhEFIXyVlOOxCTb9XryNNRrcvp1UAWUAnrjH6QJ8wlmiBvpscn5FrTHQKuZf5tSFgGQNTzgVzeT+OpWQd3Sji0lt/hrkL5ol97DF5c1x23GlON4/BMn2qtyc+r8iN8BrUrsykHRBJ38xE2Aer0XrwPtvZ+BA7kM8jQLg4ftdMSRpTed1OjgWZI2keyFQcwM2xlcoOLxejzDMBcY18jIYrui/QtuXZDRARVTd4ssFI8YvGD3yN/beyQsJ4NEwiJUgPdLCGxzmaaLm7iOKKABDQOCRkv9jr2UQ0SvIkc2n9RQBQYyWNf+096+fr84YgoLAg/GEqr6JxDNe+lX+Jxi8AAPl7BVMlt0g4PU/NMzSBCgFAvS/mH2HcqGPFz9YSxnAO9H4UAAxHSO1I8yfdX3SMNc4ZNb63OtoGoNXxoYSRnXM7lnpP9vlCO2j4+CokJ1jgYTT7Dq9jX2+73Fr70HtSYD8aFw9GhgCu/czheabLf5rNT6v7juZX2GdDHXlHNPQWf9T8VpmAI61ne5+2Em3k9eUOEu282dc3q7RqZavqfxR0sv4oHF+9XjNCi31tCGCFz6/PbHNmvT+5vi9f1JzQrr1hdtVEG13WFBvqjfDVKv+092CvOdy2WtB2zfXURzUjPNlnD3N//QiCMtbvNhs/azf2vvl7lSwIx219589+dugH1e7C+9OfJWbx+atEv4wZ/Hftts7OvOr73JEevxy5RObfH6jb+7fXU//dyj4dv4RxoBelke2KsYKLv2WdNUjsSKLIct1kHZVUAcV6L/4090/I5Tswe9vtsGD+y5gxcxP84ck/Y+8D9sQL/30Opb4K5myzF3ac+SF0VrNI1JOuQoBMwmpdqt/Kvkt1nHqEKidHpmPNET0GykVJ5mQbTQxhR2kw9olJ+S9vMnx+BQDVrjS2D+0jLKG3Nqf/Fh9Fkki5HFUXKrEvtnzRvwUAtCi9TJjfwfSF9sN0QmWiAhHOdR7EdASWqfJ0WHeaVxcR3kEMoKfWjV/eeTNmz56NdDqJJ598Et869lsYXFGS99z/0P04+uijMSE7Cal6GtVS3SW/LdZ/BMgaAFA3xyGn5pI6AoA8OXTPpQ/uvssEaGcvj5wK9dMHLewiaTc51UPRZ1XENTwF0NNquaaxbqtlqGMeBmlDC8oBgGHQaAOCkZyjfD4TIY8m67zL+33QGSHQWqqiNztsYQ8vVbHXHGmDEofhm6Cs7z2v70avYyL6AMEJi3WiFgC0dt3sRE9tl69TADB0TOFpVxhI6frQ71YD0Bmc09DR6w/bLNWh+YsqU4rJqLLDCKiRQZYmo09PdrkGmNh7oF8cu9fAoVCpsjXFZtnlk0m2r9PUTZrMGUmwvByAOFgBeF1ZFB0tgT9pEkDKtQcVqCdIAFDtQJlNakYEoAlYrWPDDM4IMHgGolyMDpb+kiwPelWCJv4DhQFFxgv9EU+bCZwRRCQ41KgJG1LWIkEEzybkPWsJRZREJNOuvbpvrsBk2W0tHgz10JUAWLU6qgMFScAFhPIlZrxVlsmKbyQjh4wjDhefiZpPLFPzpdUKjikjjJuX1aaR8lMDXJA4L/NkGFicIwIewtDiWFZrSJacX8hNGIOBimuuQhbQ1TfdgNXFfnxgu+0wZ84cdLTlpCyUzSbI/ntk3rMihv/myiVSIhrrHsB+O+2Gi751GuJ9ReQSGT++mlB79rMpIYn8Zr3uwQYZPAF8lWGsiZ4niEbggnREFdt1myIZWki58RXX3HAgBgEOYc+k4mKXTNTJ4OSccJP+z5uvYnnPGnnNjrO2E53BTMM1jeFGyHXPNaYJiLKPJJnleBuBcMeuc0C1aPR5Jo+UFZJp5llqCgrTxsg0FYCZnSA941SZfmTbKYNWrDkGYYVJMsm1SRDbB7wJSlxwfXmQlHaoYB3Xv4A56oQ8M9AvFafVJ6y4oXEnc5afR59B20t7DTOCf1JC67sKEkAWwEZIdXVprMLxIp+WY6SMTsrxshtZzjNrqNlH3cFb7r0b2+8wB7vuuLN0yaY/4hyx9Pn5hQtw36Nz8eyL85Hs7BJW2saZLvz8gsuxAUUKyo4BxP1dNFZ9ua4AgLx/lrSySQTBazIrzSGTlM/XGiJXwNdytZDtS4CYwJsLUnkCS/dBgNP5Hu0yHSWmsu7dl9wHGijUS3juhflIdeUweZON0B+r4ZH/Potb7/utAJssRf3QtC1w9XfPRa6vIgDYIJsaNZwkAb8GMw6AJRgtZf41Z2/CpJJKFmdfZGIrAHjmDT/Ec0telyhy5422wJUnfR8TByCNL3gIynuW+ZODGOcbWIIirGv6ONofy829XxMGpTKv/EFn1F3RM8OV6SrjL6U8DuCWtU22b8yxvgfzMZxx7SX4y/PPCPi+17StcMMZF6CtvypalUXPtKP/IwOQ61t8GoFzYXEOHcC5eMRXInhWrfgAAd8cozOKo/xpOA8YREOH7McU15I/uOXBBas2NEH0QJ+MLdcSr8NPpV+xZaV+Y1IWqG1uprGg9c8aZ7aKs9RXtIoT9PetXhd+7rpJ2nAWTxRXeH9sE4ZhBxg+FhAfGkj3aGzL944GBImEjgem5KDcdwSWuTTyNxYA1Pvga8gattfTfWHY77wtyHW8X9Y4S1j4PKyjvi+7JLKrtv+Zv1eGjvpiYZyasSlXS9H963PYGNNqNDaLUTWOCeNSjeNbAXxqN/aAOoyBrG3YOJC/107zdO+W0dEKALQAm/0s1SCVmMLvbaGdtLJtneNmf4+u4QfI5l6yx/o4ku9Vv9IstleAo/W1zOniSDca/E3yTzlUGxngXp+PtHlwCJa0ylfWFwAMbcCuR7nWCE0g7LUtoKrg8Ug+S8dbc+WR8i6dTzun4X3bvEc/W37nmfz273Z9Rj4k0D6PPn+UJhbNAEBrS2E+Zp+zWd4drkN9Zvtd/Yjeo8U8Ql+rAGroe/R1owGwze7fgvnhfmHnRf8dPqd9j/233kv0O6kgYNzCeNCRqJINsq+TTtvX7926JoTS4eMcYe5JRZMDDq3vsfNjGaahfxQChaxflxFK/M04hxUWZHbL4XYCNcqhpFIos9g4WUE5VUB/vRt3/fYubP+BHbHDrB1QWVvA2oFe/OqPv8anPnc4GvUy5v5lLnb74L6YM3MndFbziFVdjsf7cJVTLCtWBiCZ5JRccoxEliOzOYl0iXfJqeBdYguCGZG4FkeCB9kGAIzG1vtHtf9mB0a2UsHanNqEXWcEAIcOjVwcJzjASACgvMAHCvbD5M3a+dafjOprQ0ctg+UBDd1khkogHfpZTdewsrQMP/nlT7DR9KnYbvtt8beH/4aPH/JxvPPKIqQTGSxfvhyHH/ZJ5ON5xCtJ1Asx5DJ5UINkfTYoHSzdiAS5p/aVlDEyJ3IMJE38tERVv8tERImfY0HIfxSH9mwrfrZ9Vv5d0GIPelr2Y4TsBqe76wQSnn1kJ3hYUMEmKoYBOJKjbjZOyni0Qa0sRgU79eTbg2iRtoen9I+2QYYAoLUTvtcCgDZgbOac/pdn09dqQGo3J+vEI5aDduFVoMcEnXovOn/8Wec6vOcQALQnwE03GxMJyN+blBRYJ6wvl03XMwAFW/J0eS3r1pxYm5zYAFA0ycipIItFHPhQyRtt2QEerr24HgDw/VLqSM03D+Y41qCDpJhMCzOLWoEeNOPfqbkk7Cx/0qOdeCMWktC3/ZdnJ8n4eo1DKRH1yZ5ju7qDAwKP9B1qT1pSp+ubjD+B7nliQ/Cy5u5bSiz5mQTLCAZJSSq7VCYlGdGTOpao2dO1hK4DD55Qk49OlUwejidLfdkBlEk7fUqb76gsoB8BE7o6Njghw4cJijD0CE44nxP5VCY4Epjy/j34wtd7IEdLadTOyrWyzH265jZSAa+4K5XJrq5J51qyIHMdOSwv9uHrZ52GxYUeFJI1YdaNbW/DmLYOYWmxLLa3WpJTq84xXRhc2Y0Pb7k9vvflb2Jqqks6qiaTaSkhJjBH/UyUfQdPz1iU5/BJ2rA1LIw2f2AkZcFDxx4EKKpx1y1UbA5siuC088gSkr+zpM+XdhFMJEAtdkrgzPtdJmsC/sYgdpfIZ50/LleQpyFUWJDpTk2pN0nGmsMWCP84IJMgHceQgIoA474kOMk59AwqYdP6st50zJWg8vX6H59bmIwe6FOZiIh5akpQXXmwB9qkdME9D21U2GpeE072KWF0OVCLWoAEaWRP9VIOYmN+0B1k4sBjWaeG5S9+wwcYSd2//TNV+Yxk8rJkve50MuUaXPsEwShbXKdWpDsEYzksy9LZaGiwVEQhl5Cutc8uWoBi2h0MsISWDWa4jhcvWyramSxLl3VeqKMrkcG1378AW02a5rQNKdTPeydbzDN7pWzVlz+w3JcMQEkevMaJHBb4dcRx5uuVRSmfxWf23XXd8zgQkxIC6m/0dW4I3bqkRIKUXqfiWFsp4OLrrsKCJe8gPbYDtRSweMUKeRY+51ikccWJ38MHpmyMTNl33U05pqo0kSAYzMPGeFwOSkQSwK9Zjq8FM/lcPDhZVhvEGVdfKl1wCbTOHDsZ13zvfHT2VkU/Mxl3jUTI5NODHGH5aQk7zyk8QNhIJ9Bg62LfMIHzRua1HIh4JqjELGSCNmryPt4r/TkBUz284TjRp7OxRk+qinN+fCWeXPiyaCPO7NoAPzn3EmR7Sk5DkP6NADIPiERmwk2SrnWuKzng8IxwKRMiA5Fd8ghOe2YjS361Uzr37AxZ5vz8SkmkDQgAatkv17kAjvTnBJh4QEb7MECfSlHIOvd7k1R9mDUl90wgn7bOrrE8RLGHA03YeaPFQ2JZPrbSBKlVrBPG3uJbA2YfGdH6Oxtf6GfaBD6MP/Q1YdKrvkFjhpGeSXWW9FlaVUZokmflT/j5LM+X9ef9kQKAFkixzDErUSPxOg+7FPwTX+nZf54FGMabWrKmY1muFN3ea8bV/pvxk01Qw4R6WPVOwCQN59eOs/7bJtXh3Kqt2PHXeEwBQKd8MKQxFsa5UfJtALfh8+l2jDB/U1sZDQCO8iTDwgvtiZ+vcbLErZ484eKxkRlcNgYLwa/1WWvWxkMAQZ7R29//8ln2teusEb9/6zOG4/d/Af50/Kw/iK7rD+ya2Y6+z/oc3pfmRKO9J3zOZmNk84NW/sLed/gszP/CCji7HvXzIx/gCUdqY6ONZysAMPR9do03e86mtmMALr1ntW/rv5r5Xfv38HrhPI9kmyFAyPeOVHIcfpb1Z83soZV/kvUseRjb+XkJGa/1JwCgB/VcnjokkeYjUudvZNCSww4A9H0KCFoWeDP7ogSO7B/cC0jw53+iW+0OLlNIo1JmkJgSGaVKsoRiYgADjbW47c5fYb8PH4IZG26KeKGBlStX4oG/P4AjjjkcyTzw05/8DJ886DPYYqNtkK9mXYDvK7AoDSKycF7rLxYrCcjnonmSU6gVRf115p3Mm8vsVSz3SopDTP4eQzKdjABAiQuCZrY6X+G+Y+1XWejRmPo/6v6jvld8UtUdGOt/UgKsDmKY4ZkkrpkBR0wgc8pnHY7dVDRB003GngASFa6kqlhRXIpf//ZWjJ3YhZ122RH3/PFe7LvvPhhYO4h333oXm03aAh/bcz80qMlVZVdF1245llTRyebLRK+p3XL4syQWLImrVV3ZIJkBcacdIgGwuiR/Gu7KVuoCFEr5mPc6gnKL1pZPvn0iqs4/dGRh+cP6bDqW+tlsAZCJFTonazR2M252PQUv9ZkjSrYJUuV9CpCp5p50Lx3avJs5DzE802DFjofei5Yf2ROqYcY9ShffZs4zfL/anw2Go9cYDUsdK7WRZqcv9jU2aNLnD4NwCwBaADhaK2pLkSi8KTf1TXTs5mI3PB1fDfrEgSiDwSb8YRMfgnWCtMRQdX4oSszovIVxxOYCgTMSu/YAoDh2GcShEiRxuKzu8mAF/0qfKYwjT/kWIENZVNSf8mVfUUDsy810PKWMjeV9AgA4gIYbD5tdaHmivMYDBHyflFMyUeNr6w6st/PNBJPaXiyFJZOIr+UaFg0zjiFLNLUkmaCd22LcOmOyyFJelg6SAdg36BJ7dm6lHlfSMdjaK64ckewjaargy0TJUuPzc5zkXuUI34FZMs8KLkXUeg9QBSUQykoW+QI2kYg2Qq+3UWM3rrqcWBHAKJUKeGL+v3D1XbdgbaaB3nRNOvESAJKySepZVCrItOdFPJ9afvt+cHd8fp9DMGf65oj1lpGLJ6WkmbqSRc+soYacKykcWonqQ/Q3Q+XNHpQRcMK9QQI7aUpTFb0wAgu0kSwBEgJlZF8R8JHy7IQbc+l+6OYrVq04Nl/DidvK2qWvTiUxWCwgSX06sskIalHfkeAjgxM/r9yznV91AIzajQX/pHSdNsI15Q+JZLgJNDW87qMHAKWpC23dg0wEMqPmHkwOvDai+gkboNqNWf7t92AJ6lT8V+3EryneszJMVddOxtXrBZK5G/kaDxbK3z1zTkrITMk5ARuOe7bmOo5JZ21en/IBBFZRdcCyaAK6soeIoZdO4r2Bbhx/0Vl4t9IHdOUFeOf7RQewUol0MhlAsUHDNhvNxKlf/ZaAf421A8Ki47jyfXqPAiARaPeJpJTb+2ZcotPp2RwC3PrxdTIGjrXpglAvQ+CDdi0FThFk8gcOke6cLyvhOFUaFaQ72qTRzAuLXsd5V12O5cUeoCMrjU1oh+w0zKY7J37uWBy220ekQy7jinxbGwY8A10YwGRiih6MYwBLAyffdZRApPOpLjgjQMmxX9Mo4ayrLsO8xa+D5eBbT5yGK753LroqLM1nRznpTiHAojwj7ZtMaDkdHyrjFXAzGUct64NYPrWUnDtgTkSqVYhaAPchHVbKFVgAUBiFZBwmAGoAXnD9VXj8tfniF9iZ+kdnX4iJNccK7R90AIuwfDy7VWzbg260K04Vn9X5wbg8A9mDCgDSJ2j3XbFl+jsCuLyvVEqaxNHPyv7HfaDGDs1ufCX+8KAmv8thFwETzxgQzUt/eCb7IREVX5pG+89VnM+SGILAp99bWOavzxHGIPbnMEYIE00b2Nv4zsbIun/Z+Fx/xw6HrWKPMF60n6P3aAEW/Z19X7MYaPjzOn8a7d8G3AnjUhsb6TVU1Fw/k4B/+D57PwLCGpYh/aICYAK2cE/gfPpY3t6b2I4/cNRr1OpDTQTsdaP4I+nioDDui8bK/yOMs5so3zQ1E4nhDCPR2ov12xIbGMCZ+yb3tRglNExVlX2d5DL+ILsVMGi7SFs7Cq/dysaVwaX2Go43rxv+jvuz3o8cZwXsrtBO7M/rjHOLhDm8XzvO+jf53P9HANBeR+7Nx2k2B7SvCQGr8HlG8iU6J8NsxjO4dd6bPbeOnwDmhqTSbEyavb/VZ8s+ZSQCQtsd6Z7cWnVglS2jjyQYNB/y96z3bTXf5bn+jwzAdeYtaMbUbO0Ns5ugqaQdS537MJ6zn6l/GxVgNzfazH+HvoMv1wMm9Qv2vsM5sYc94ZhYn9fcLrgnuhJmZVbHaq4zvbuHIQkwx/5zFS7UxhPb8UST8J50jwzHS18X7QdS8TIEALLZRixJKRUe7tZEh48AYL3KqoM46iSjJCsYwFoUYr349R234shDP4tx+QnoiLVJZVD3wGrkJ+TQXVmNu+7+DT53+JcxpWsa0kyUawxSXN+AUqmIBH2HNAUhDlIEGiXhIpJV3KC2MBukVOnrqJNbiA6bGTPWGilhLYoZEbD0eIvkn0ZqyAKwLTaQ4ftl8CLrf2XcAi3W2Or350tKERpXKIyqTkSZf4rM2gUbOm79XLsQrBOT19NKsg2sbazBtTdfjVqyin0P/igefORBbLXNluga14Hn//kiDt/9CAEBSTdlCXBHZSwqg1XEMmTKDLEAQ8Rfa6TtQhNnIkKLNWGFKEjA0wgCH7b8S8qUfftmJjuio0bh9EQCqVQajfLwoILPak8sw0WlIFCrhR9twoH8QOQwPGA1NF8GzW2iFTPaBsNQWFgopuRN7tkHPZEx+lPaKNH3p+K2Bj0M3Kxdhd2YonHxiVx4MhzZWxNx25E2yWYBggZLuhiGvd+IM9trWiceBn/qoNTpW/sOr68nWPx9qAMhfzMagDJewbzb++C/1wH4/LyIc5SS3KFAUZNf/k3YL9pxi6fmXoNMdAvonL2WH7yIvKMps7R4SHxdNnjfUVc2XnXmnl1jtZQk2VPGjgczZNwEXBtK2lWIWVlM8vxe40kSMSb/BKmYQJK1Ry2vuAMACQQk9NTJM4VsAwkZz4oTkdcyEy1XrnkNPT6TK5ETGnAEZqTJgBJ5gKSwf7ipEFATUEE03BywwmYY4iu9j+C/E5U62gqO9UImWskDgw3SvdOkgDuRfrofBQDWbXLiPl9AK7JhyhVJfDT5lnGLx5AioOBL/nhtJtIO0CVk5Uqcq8US2hNJYfW8uPQdPPbyPDz52n+xaMVSpOp16bZaKJdkI2HZ3A5bzsLBe++D7TbeHJMy7eh5fzkmj5korLl4OoNUPi8MLHZYTrKEzrM/bXBrmaoKakpw4jYQJ6vA/3wJYyXuAEkm2HyNMMG8HiuZT1Vq4fFZfWMCdjEVnTKCAfEEBkpFB/xyTFIp0aKUMWvUkc/npUtvmuXX1ToKpSKSYzukO64wAwn0EMCT5L4WaVVyjRD8EJ+uNu47eTmpETFWGWtrX/KIHnCiSLUw/wg6e6YgmUwsyed6IAAizD3feZgfK0AkATwPBsnrfAmwgDbqJ6QJh2PZqfad3JZqbBLc4P7qASUBh/z6EmCEpEjunV5bT9jHoqXC53b7AkuT+Za0D9gIfAsgR4Yi2QQEX2quwQMbgLB784piH556ZT7+8NCDWLpyuTTDKVbKwhwlKEab3nTqRjj0o/thx5mzMSHbDvQVpJM2bZ12nm9vw7LVK8HO1WR4CZvPBN3iWxJxJFMpx8yklhPBYfozD446YN81DxHmpwcDpQzcAz/s4uv4hsNLwQQU9WxszhWZjwtXLMGv7v8dXlr8JlYM9iLTlkeqGsPsLbbC4R/eD3tsuwOKq9Yil0hJl+413d3I5PKRPcnc+oYlggdKuYrzs2nP+tQ519Ld7koBN/7uDjy/aIEEhlyTXzriaIxL5dhNRQLgGBsxpX13OJaPkxWm+4pn3hIokG7JKddohGvLyQg4+1fmeLSH01dRd7NcjmxTxkPlJuijyZBsVPDre+7G4y/Nk79tNWMmvvHZL2ByIo9E0XeINfGFHJiqkLU0L3E6j8rEc/fSQIwMStEF5Lphd3vnn/nFteCY5A2UyUIwGn1ywGQalInPNp1a1W6koZCcuLuu0qIJyS7lvtO2aooSAFR/RdYtf8/xpeYlfYkyhVvFJJoU2wRRYz8bj9hELIwv1omZDSBFBqDs/QYcGgYQtGAp2ni/1b/1c0eOt4YHLGFM1CrB1M8Uv+eTHvV9No60cTL/LdrApqJI93YFlBUAbFWaqxzpKM4K4i+9L70Hjd+a5TDytyaDM+z+g5h8pLFs9jc7rxagi0gV/oDF2oyNQe3hd2iL7mc94Gx+Z/ZZmr1CY2Z7kG9f12x8hh0I0l+vZ4OQkdbBSOtP32fBksjm/38EAIddJziwtT7pf7GBCOwwbxoGzBgGYPhaicuCTuMhGWe0+f1f7nXYffk3Nsu5Ilv1bCprI6EEll2Pcq+m6aP8PEoTldEYgOHzRfbsgc3R8mf7/tDv6nxoDtcMDLfvGbZuzKGAvYdm+W3os/RnzTn1mcLP5/1Z/6z+Qf1xq2sNy/NVk11jJa0albnVg2aPoUj+6IIBxgEyPowvja6r9Xe8X/X/YQ6utqA9DHgYKaF80h1Kk1ceZ5VVLYFkjJVAjCFctelAvAcDjTW49bZb8fH9jsDm0zYH+oFquYJcPo1isohXlr6IB/82F8d//hS0xzsQq6eRQgq1Sl36QlQqJZFrqbOriDTxUACQhAZWj6RIr0Bckh+SRQpo1Cvu4DFGSZmUVx2SMpR1yqCjOQsIdsPGvgn5LgTQrc+X+TcMZfFX3UtfENk7Ke0035stDAkIwhJJz6iQlvKxJJKe/il6XaR+8j+W+TKdkeSJwTyQqZEbkZJr9pT7kBwbw8/v+glWlpfiIwd+GE8+/ndk8llMmbIBlr6+Eqcd/X3UB+JIsoyl3EC2nBOWTjlZcMGurHTXalo3eUm2b+zEAAAgAElEQVQyJeMczoJwz+GBjUJBOs1Jq2hqiKSdDiANVRIxUeuvo7/Qj0VL3sHCd99GsVLE1KlTsen0GZg8ZioSrGP31xcknJ1G/ckb/bMrW/CdPrUGXDtfGg2HYZPrgb4wAAkZYDR2eZ4mQFm4mJo6czkS99o+WoqoAp2CxQw//VRQx7atDoMj3Qj1e8hyGXYfyuTwJ602yGnlHP+XTYnAogUAw2AgKmk2H6qOMTqlDE4Z9WSFm2szjUE7H/oM/E5gwgKdzqk5YCD6sk0ujE6PbiK2i7W8zW+Ach2viUV7k+sxuPHBlbLipLtvrS7lURkm7VzRHuAQINjVw0P6Kurc+/IpsSfasbBwHZjABESaFFBj0IvyC4tFu0UGJ2Wip+dLKVXDi48hYI9hwUUlwpIQEiQh0OJKsAjyMfESYXeK4PPUyTMHpLyRjDHvBZgo8hm5PikX0CBwJJ1UqS9YkfJQYXYIhdy3TaeGW4UsSKdXRWCjnvEdCMlOkdJOB0j016pSGk2gUjcrspXaWAodT2AwVhOwQXQQ0/QvLNtLCIOF1S8ybtS1811B5bnFKhwzKSpVlLF2AvrSDMPRocS/cZ5TCdfRVgA/8b1uHkuFoutMWyhL4t+fiaGPQrj5BHoH+9HTvRa9fWsRS6XR1pbD5LGTpDFEB4twCyUkKkBXWzuKA4PiF9s6OtAzOIh0e943tnCn+WTliM6t19SREjvfcl6BaT0sELMloERgSeaF8+q6GPM/gj1sPCLMOYJf6RQqbPzAgDbBBlBpMXvqa8gukmKDkIZQ/MtyD0C9v4TOXA5kyLDTYzqXR39/L/KpHBIs52R3UX5W1RldKUUWJ7cRB9ySgUhtOmoj8ovApLM593rX7MR3RBftkyEGlTCx6PgTcVCjTIMVmTOuUYJ/LF8V4KoJAOg7oMrrDUOWl5bP8uC63Aj1G6WLrwPcxff4ruACItIu6Qu4DrxckvhrYQhSo1IuEnV8VUkI6eJGhq7HxQgUCwDkE2Ypn43FUCgWoxJPjj811QhCEzhMteWEhfnOksXRuiXwMnnSFHRm88LyYqkxbSBNsBWOhcrrCqiYzQhwK0xzv970AFI1vWR9JhJUDowYuqpRF9mbNg/x5aciCUANRDJGKyyhd0BulBSKwXoBaT1USTRQTDRQiNXRVy9i4fL3ZazHt4/FlK5xyDEmIYvYM89YDp3OZKRKQcBbD37LnHiWqGMcupJrNlUSzUXP6FTQiQzlVYU+JDryYLlistRAniW+bJRSrUclwATPef/06fxe9UxtOcCTpjJO6oHzI3ZP4FoADK+j6NkcwkokA7BeQ6VadWX+bkOTb/S/luFL31xEDaU2auzU0SjV0JXMSldnajlynbPDMJuT0O4yMYbRbt1Uq2WkecCC2hBTXA+0WN3BRjr+cFokH/x+5xi5TkNQurIbORoFbqXTOwHGiME9VM4vPkX04qgn6kB+rndZ59TBZLzqL0cfJOuOe1zCMQTpk9Mldm9pyDOPlGTyOXVf0NhGYzratdpcKwBQn1/jA5vMufcObwKir9OYbKTk0U3rkMyPfrb9PhpAIAeIRj5FD4z1s/VvShgIn0fHJ51Iez1Ot0+79egAKv1ZzjKkpHzo76q/rc+tgLaw/5uCn25io8NJUmBbfPH9Eavcg476mZEcTIsGLdFHNrkHOyetABJ9v/27fR6NUcWGJN7zcY3RedY5iNhThuVk50ftKCpfE1/CbJp5i4tRh9qSuf1Ccyw5lCaAq12YmzSNEc/hD/2sHcs88Fq6b3lAwpaR6/hbe7YMp5BIEdqrzSeif3OvZC4qsZbLFxPC7mH86/NW+Un3BNFIiCpe9LCOMadoYGtJnWGZuw8bgrYUAFRfoeM7KoAVVO+EoAyfPyJvNOkmaxueaS5i85ph42XYhC0XRROSQvhatc1m6099S1QNxcNQS0Ayuax9f+T3DLAq4z5KExBLPLFjF9pFmHdaFtZIY9HqbxawiioO/R5qfaQyvP7Xa+j9hv7b+mJ+ps5/6Jf1uq0AQJ2fZnNory1kDhfdCMYheZVoA7p9z1EWfBd26r37ZMABgDxArMuaY2QhK87vwzxo5hfzvqH9yK1RsS/PKGQFTp15mpT/Uo+bOnzOvxOXIUGLUnGVqsOg6vk4CrF+9DdW4uZbb8IRnzwa0zbYGP96/BlsOn1TrFm1HJtsNR1PvfAPvPPOu/jKJ7+GZDWHRCOFZDyNaqHiAEB+MA8lG5R44T5eiRiAPJOrx5KCAzEvE3ypVnKScyL5wnFxAGBcKhSGs97tHqkSXvrczk6G/K/Mt45v4N85buvsLwZAl+usXfGSM0sOqq/L1oDKOuvQoMVw6nWwx5vrMJlEOpVDtbcqjJJarIRkjmVxZRRjRVSzddx5351Itsdw0N77YyNsiFgxJSVw1XgVtXwF9zx6N/713tPY9SM7Yf6z89CWyKFWAnbdem/su93HUe+NI85kN5VEYbAXiXwcg4l+AQAzjTzryJCNdwjtMp5MgQK/UmHT4OS4UqQ4u74y0RC6dgzxahXlQhHpdB6NZB3VxqAsmiw6BPRDex3vrlqIhx+bi1UDq5DsSmGwVkBxsIAJbWNx2F5HYOuNP4BCfwXJRhp8Z41JYz0mAa5k+WKUQ4GSNFpIZLzmoEOs7fhap6zMktBBKGbU7ITtf3EmUdMT44T/P9reA9y2qyobfvcqu5x6W256IwkhBEgCaRAMnQjSQ4+ABD/wE5CioBFFQBBBQUX4lBJQKaGqIYCIARI6pBdSSEJIQnJz+6m7rb3X+p93zDnWHnuetc+9qP95nuScu8tac8056jtaWbZrgWED5AgY5WvJxbnwSt8KHy3RGhOsPgPNTqHitbSHi5ajhMI5VHqlwvUG2v48rxpBWrbsaME1yLcGr7CXL1HQz6rxqkJUhaIaIipElXHt+rTkUO9njReX/TY+xSzMvJVefTJ23DcfHfg+Ah79V8NChCIzKeigeQCMwoYZVjq4gMK244djELDQUl2NwouBYKaNqtDRIQeyNwOXjUNwhGAPM5AEqPBALkENFTyUD7JXAZHKXriscSRpw/GlpS9fMivGjTaAZ6aLN8EkYuQPXQCL4Pp2D+U9RlgkMOAzfcy/CdDw/jpVVe7nnf+SRgjW+GbF+jxaytzzjq3SDN+XKaR2mrgHg6QfoPaYYiSGZ8aMGp9BJ2C06WUm9DTMZZ+d4iSwOkTmgwsC9PCZ/PqYhcWyO66bvQ0lq63fl7U02ZOwVkO75RvZen4XkDMfiB3KTGj6QzRsqVjZncW1OTCT6KQXnzPatJxO9sRkaMm6jXOpx6OGqlVwMkzC6x7dQ81Ys7wpQys0a0cyZ933nPFB41z7JjLD0pV0S9aTYAj+fSpq2R9GHn2pmA98EaRlOaA8k5ay+wxAXkGBZy1XEQDKZLjawIzyIr+nAQKdGuysHM2+qgmAEzre4rz6rCnle6U7+awHk/gawRPlJ5WDLhblNIQa/XbISalrBPA35RgKpGj2rj9nt+TqojYC/XxGcQTZ345ArQTYjGNN/iKw5OUEAW/t68nm0TJ0qEKRyclShpA4NUtEJxiX/O/0D0EllV8it4Llrsms9u+rTLE6JPysXk8zWQU49b0bZYiRDE3yPQX9c6xx1EgrPoBq222waQ1BbQUySt3BqW3DgeynTi+mrpBsU5mc7ae8+6m8GvRhcEH2wfNHuX+q3xk0qUVlv1MZgqQ98Kzz5flbzt7zqK5N6VXOkI2uY2Cl4YIyLBVm9u4sKyOGhQQ+CJJ1ZdxxjsRPP9ZryDp9qxXN1CtlqXF+xSagjPFyRnsJsmrDAnDlMBPtLSgZhKPT1WE6yoN1CSJ5eeH1gE69F77S0mgPQGrpuExwlpYUbtiUyCJjB+3LJrE2nurLsqrG8JpeM3Qa+R1nL41nrob3DR04a2eKfDABRzlfLc32sjbkI7UJrG9Q9az2+awcKmV8ELRmxQExp5ilU3SI6CBKEIyeHTdbonZrfisAFdrP4X5Zp1X3RMAln4miDrH0j9LgvJHfI9Bk/H32Crb6bL1zD/denbeq7+t6LcBln0HPgbJX7DuZBj66u/JqwiBO5qoHJHCtg3zYJJ8/mkEmUau1++u4gwEYt//cr/JzTpmVzy+9jT2wLjrQg4NhYklI+1auKF9bENB+vsy09/aua8nkB7XJ82lChLeXmcShg+tc22gpvZDO1eJ7UumnqGdNNxU+6SGPmdnL7B59viHyqOt6SrNnWcH2CwwUEhgkAEHR5Hpqyz7pYCUPbrqBeR6o80O/JCedmUrSH3XtIBN95hAgsnvh/PRRgkZIe6XuD95QOlS5qQEdVcHWHlFeGaPdoF+61XV67mXvtoohoWMAbpyWGcClTgj6cepzhGsR+vIBCCuXxvaoYhq63Y4quaB2v11PKEdVjlW1ULBrkRJnW/JuWjPxc2sq6AKAppRLWhJt7CTxW0wOcihz15NF+llWz5Q2hxnkp4kq9mxFTxldKvsjTDIKEEhQPMiqVpt63Mbi58hjKQr2/47aUl2W9pw86aVsr1JDM2+gyDQQVCBOmuj2O0A6EFkzHLhBYmmdvmgXca3v7J8Bh2ykArjx35KAxnZPSYqVfAmd4n584jMfw5bDD8Mxxx6H22++FQdv3Sqtoc4++2xc9KnP4OAth+Oxpz8R9Xwa9VoDSc0lWQiNc6iH4GVe6IofPwLyXM3JKCFC3mMfYW3JIC19NMgyOlRN6BrbK61gKId6+kEj4rs5W199Ef1eqCsm6eva3h03evxPBee4JV4lAJTJ6agNOh2JEvdE4HPLWyJkGTjuDtsY1ofIGgNsa2/DP/3rP6FXW8EJRx2PZ530NGyuHwjUmkI+3WwVt+y4Hp/8wUex6cg5rOxYQquYwlQ2j/PP/R3MdDZjY2sLVjptFEkfK7VFEdaX/+RyceoefcpjMF/fjHTQQFxrjPoK1DJENRoSQ3EMhywVQowBe50BaEYR2ouriKMmkmaM7nAvIpb89WtIWw1c9/Nr8JVL/w2HHX0ITnv0I/CD636C+a3zuOHGa9Ff7OLUo07Hkx/9VEylc0A/QTRouJh+HknEvlYw64ipJC4LUDINCxrpTvAxo2QSABg6dmNE4f/xPwUAqwxIR+DuBiXBG0VqBQ0dn9DZEcFmjW4fIeS1NBtP6UqNhEmNS0PlYoUV/54kgEPht0Yx+cisGhwq9FV4W6GtTKsKQffFAoJVSkeeMQAYVfnptTSjpmTcYIACnbX1AEC7pnJiLG0a7/AxC4MTYvk5AoA99txk1pEfBKIZE2NK34OA6pjIbzVqPDigk36ZOafgX1WUSTMsQ+VEQ84BSIlkQtnnUKdjjIbUsdbf/0v0Pxz0KxW00oHSRQhyl8aBGagg0Ra/Pi3ZVEVqQXWlYT0vW/4pIJlxyLWvmzqiWi5DyV8Oj/D93nhvZh4SBGBJIDONaPgzu1AyXJgRmI4mwCqoo9NnFSywMj801iXTW1IoveE5wcDSZyzL70y6uvK00pfcQ6PX2uTZgI7KG3JfvX/ZW3T9JuKhIrR0xr8JdGrZeOn4S/N/5yyUU5p9Wa4abPsEnf2i1RDW3m6ytx7wkt8s8RZLwWcbaAaHZmPbkl8b6Ssj4ePPr3S2Rv4Fhhvfl/33sr4syzSOucp+ey0L5mo0V3pyMcBGOU9/XcAu367AAwzMLBa+5nAhPzxIHtsYsCG/y5L5fTOEwTot8gwGcFPZGj77pH87x2J9+tnXtVRWKZ3Z9djvltmbwQWl5FqHiwWN+kPnz9KulU/lvf1UReVPfoZ9F22ASgEw6XfKPmnsq6lgoXHslB51DRYEFJnowTHyB0G+5YYDkxkYYvYuMyK5F3yPGXXSi5LObuYyXst9M7pG6E0j/DoUgtnV0mpiFEyibJVMYyMnQxsk5PtR5s3IYZYgjgRffSmkN7TtZ0dn4ByTsJSP/QdHAMNooEJIN1U2kpC375HG3xYAVJqwsk+vwWcTMGc/AMB97YudwMrr0qHkd2yGTpUtVYIFExjErrW0bYKSM6Fhv9lWz9rvTtq38rbG2Sx1jn9T+cVmH4Z6XQAuQ/cEAEObU8/J2YTO8RNaYAZp4oaEjNlPwQRmXWvVdaUVUbDeMVtonUEzbt2+h6DqAx8QKu/FagEzUVv5WJ9zUmseK1NUV9hzHJ3dCAB0++Eya+0+rytDvV2pNofa45YfSn/T859ez5GO2o464X0U0NesYckE9okK1DcMdCoA2KcuGqao9xuISZ9JF4N4gEEtwZDtZQiZSsuZLoaSxNFw9pS3q6RvqG+Vo4E35V3RgxyY5ResQVPpESbAqetVWga2K6q4NAkhtJ9lfx0VjtnOuu96ZiGAZM9CeF2n8OrQR5/FaL8/ZjMpQFVB4yI/fKZs2QbLlOgqTVo/IYpdADT0i6xvpftp7VLlSQUAQ97X9Yf7ViUPw+/qvUMZbPd2FBAY5/2QRyzv2Pvo864JsJiWVPyu9Pm0AaEgwGjtPb2+8ovu13r8F/ZQ1LO2GYD2+2G2u7Xf1uXzyjcJAtYFMMxqq6ix6qNfF5uMACB5q95nhQt9RCenuW8DThKOWWrLjBfK3xhJSgu7D0Q9CXLkA4aEU7kWA9M5k8yoL9Mm+uigW+zEP3/h46gfMIOjjjsKt978Uxx5xGGYrU+jt9TFTVffjKc+7uk46sDjBdNKiyZiX13hjE76Xy4gG9oaa3ymMHnKyHzlz9F3fNWD5zOVpUoDoX4a+N7vVv9Y/rI0a3milO97t99QYkhVzBI+jH1YORAyfG2IXl5Iw+urrrsBjz7jkahnmZTaZbT2ZiL8bNtN+MyXP4nmARFWFhZx9oln40lnPhVRbwat4TTiNkvTduAvvvYnWEh2Ih42kHQaePLDn45fe8hj0cymBTjroYvlaAG37r0J/3nZ1xFlMeJegle++JU4YPpgFJ0Y9XgK3V4mQF426CKN2Qy8cOmXLO0tWA/uHK8GDdROH0nOCZcR2sMFxA1OB83xy5334IsXfwEnnHg8Tj/j4WjNTGNhcRVf+cZXkDcyPOCII3Hzj27Bec9+GbZuPAjDHssRU8kEZCSIThHrvnOwxFiKUtyIaFEsTvBJgLMq5cAzTFVmxK/OaJO/oT1AVHjYKWwhwchnNHNCIxK+B035WTP0QwUQjQKd9qvTy6zhq9/VCKKCeqHwVGIeM9gMOl5lLFqloYLR9mhUh0iVkDU+FQTUz9v1lAI8UNqh4bS2ZHtcYWgGj2bsWIZVgScAoPavYs85LwjleXxGjAJtMsTAONWcYqgAID/PTAwVOuIAmYiTCHed3iSZEW6t+kxW+Ot7rKCkEaEA7hoFaHoOhHvj9tOMgfdGiM1esRFw+fz/MgDIaLDSJNdnFZ/su8k6415YZ1r2xgA18nxegatjpbSsfGWBIN0Pid9rRonPkiKYwsi+fWb+XTriPiOKMk3K7HyGMcsp5TVfZir0X7Bk2TX155ASbiE/xx+WCyvtCV8ZAE5pUZ5bDUPTs1MBfT3z0MFRfpPrmPT0UpnZHhZmyJDIhrDXi97EA4Cq8KiEQ5oL9Zjyrb2vfofTnyWCr33KfNazlLiyt553sCT7y5c/6p6W+xYEPPhdBQ55Hyf5/bRTzUYgncjkVZ+x5cEMBcNViVtDU87f79lof8azB0IDrdwLkxFo92OsATdlqZbOaZ82NV6UzteoksjRjD8H0WWmfLa0FzTLSyakUa64aeOSTeJ/wmCWKyxx5cAEAcW50AwPDVD5zGh9pv0BAS2d6hTg8LHCfVzz2Pv5gsr/SUaiOqmq06r0lZy7yUqyetDStOiwxPW2U/7o+hJtlUu6Hr4vMrvu2rCUTpZ5rioHyPaglGswOZNTg1MnC6UXJVskMOZJ7JZBCJbP+wAiM5q1D80YX2oGuYJwwbRQAoAaYOF97fCIKtB7PbtpzKHyvSC5lvLMhRdHg93sUVtTjddhlcd6AKC1VUI5qfurvy1QE8o0PU99XQHAffVwq7KJQtJVHaugC9+3AVmht+oE4IlcYO0o/ZANqpbPZxhN6dbq/H2u35dPWdsi1ENjAJjP4ChpzwCA8j3fj6nUzYbvpAfvwLUk0POwEy8t34XnN2mjQoDH2qFhAKZqT7VENtxbmxHi6NMPGVI+8nae2uHh+kK/T/dr7XOZIXBmGElot00kFFN2qnuqdoPyexXdjGhKQXmnPQTMl8ida60iA+jY71SzZwSUczoqZ0sH+mhsTdCPXV/nxA0tGrK2zWf78ZqDuO+yAmtNeb+R96RCgn2+JPvPlP/KYCwbBJOKE7diy0cuSM9hAJN/ykw642eMywJXVWL3Tu5jhqxV8VDJL96e0p6oJY1pWygfoAj1mBUHVndpuWuZ6eRLdCetgT1wQ5pX2RaCH6H8FD/ItCDQdVTal/7L4Tosnavutfex/GGfM7QxJ/G+rFGHHppetZMAwLClwb4AQM3gtbLBgudrAabRMDQ+pz5faEfomaxDmvKWy2797/+4IV0aWHHAnexzxAFHbG3jeukNWFkS9RENF5GwhUrRQjZw/f2kSiYeIElZDuv67KGQJifIi0xaBFH+sU0QkoaAgd3hHnzh6xdhpd7G1AEtLO3dgw0zs3jwMQ/C9775faRZHa948f9B3J9CPW8iLhggIK2ywk52zrRI8Ly9TuDHBkVCm2DcNjQTk33f7bHd9faynpcCgPoZq0NDmyHUi0Lvu7ddt0b+TGKgtQZhLv2nOr22lNSuYoA/fs878cLnvwBnHvUgRAP22onRjdr45a7b8KVvfBZbjt2AHbvuR60f4WmPeQ4efuRZSBYbmB9Oo5Ms4GM//gBu2vVTKf098oDj8LLfOB/FUowt05ux0lnE9tV78e3rvombd9zMim60BtOYwSxe9cJXYSaeAzoJ0mgK7W4XNab4s9o6riHlZBjpxZNK3wYWL0tZ7mDgJhMyE2SYoV+sIm8MsBwt44uXfEkalj/3uc9Bp7uMlZU2tswdip27d2Eh24lGmuDr//5feOGzX4QtGw5GbZAgRZPVxtLgnz3fhsO+jIBm5NAxozr1bBCZSwTeZgCq8NYz+N8CACcJPjUg1YhlOYv+rYrYCmgbdReFS+qxo9mDsfQaEdSpm6GCsMStgr/sr2LKku3nrPC1Amyikgn6GNryAi0zVIFsDRdlVAsAWkPTrkl5Q5VIGdGqmFJl10mXVu7pHaAqUSpKxJcCD3pu6pKALx7sc21aXKmDAkxqABI4lD4N6lj5ATiyTgMoCZDonSAVHPwtk1bl8i6yakuEHX04Z8EOOLGKVJxAnbptUsxHdO6b0Jvx9TL8w0/EDM80BAAtgPHfUUM0ILREhvsXKmsLAFohLrRvAMDyeRSgDCJ5IQCoa5XhHz6bxj4z5YItiQ+NE+G5oeuXJ6XA0h/J8aOVGRY40LOToQO+dFqmWrL3oYJxmnlneq3wPZsVo9PbtLxB96LcE+O8lw6OlhwbcMKebWlQejrW3jhWFsmeacRa6bmih5M11JSWqww0x/u+r8iEklEFcsNMiXLtdGAoAn3WresN6EAQyeyU0mQHtGoppzwTz06cEVdGoSCGZNGZ/5ROSrmjhmwJkP7qAOAYT4VNhjUTSaclm161Qv9BKTD3z8kSB+y4PjAjk8IZc24P3Fk44G8EXBgAsAJkFMDTg916rlbOaWBkjdwN+rZaGh2jV7boqPj5/wMAtLSszyIBFHVOTTArtAMsHYROi6WXMqPDX4tDPJTeeI0yA0izljxgaIFD7Z9mHSqVD1LGbLJYlb51OAjf14ns8gw+o1n5R50TsYXMoCjNLC5lbNALKvdZTLYJvIgDP/nb7o/spyfBfQERdlKhOuduPznhLxAKYWkaSwY9IKT0F9rIFuCx56ZyqcwQl56IaiOOHIpy34Pebqpz9wUAjuniIFPNXpt35JloexYFAFVWhACgPksIUuk5VNmba2S5yQCc5MDsS6cz8GCDcqXd5c+Oz2NbuFj9Ltf2UyTLdZtWPfZMdX/oI6hTLXpR9beR2bZ8LuTV8HlCmWD3T+WC/Y7VbXydPoaVZ2qzq8zU81EAUL9vdbW19ybJmUnn4Ho0jmR4WMkzyV4u72MCqJZmSlDdB3hC2inpT5p/afWay5bK2WTePWA5FVrC2aR/nrd3rJnx38ldj956xsEBBHZ7XkjWUStcf2n+sO3DgC1vfMuOpOhJixEIDDjKQhT68+ux2cLuKrpPo/xZyYwPyvhDmtF/272UcyW4KZXMQQWNyWityn4dO0sTeLTXUVCx1KsKYKoNb9uL+AsqUGt/DzNXam7pdux5NKvKBIiVhtT+tTZsSOuC8/rntXypNG1ps4qGq3xGXa/+ttfSZwuvZXnI/s39t+u3skruHQZmAzRG9UcpF8KWVVo5Ys7D7jX1v30e3T99btGfMjRwpOv2xbNjdvsE+8nKkUmyQ9ZigLS8iJGRn6SN0qi3acZhdNJGaQD090jf4Fo+h3zIMl8mxxCw76HRqrsMdkF6fGZ2MShbI2RMVpIhr0xaW8V3rv02fvTzHyLdFKPJSoh+jhMecAKu+N5PcNYpZ+OsU34NWE2RMBktd5mGLsCgvbBHeE64x5Z2wj23exP6lJTTln/WTLm25dVMMvOJQVX352uWp1U3Wn6s7bj7qkIPNFQEk5ijPNDIpfzS2urXaliuDfCyP3ktDjpgK977u38kUZW41cKe1V3YtXwnLv7m5zBzaBPJXIL7tm3D5uYheNUzXo/G8hRmBg0UaQ/X77kKF3/732V63pMf/zQcuvEIzKWzWF1cxl07f46v/ORLWCoWMDO3AXlWoLcrwwlHnYhnPOZpqA+n5L88i9HLmEJKkCST0cx1Nntm8/2oKaPfJcJDR2WQodFM0SuICnOgSBd5muGKW6/E93/yA5x37m8iSWtIZyN84sJP4DGP+HUcf9wJaE0l2LFrG7785S/j3Gc/HxtntzgAMGohZ78tZuIw9ZTNt8R3Lc0AACAASURBVEMAUBq2u+aR7oDG+4qMCfr1wkPrcZZ/rzTgJvZC8A25PfBXRm5M/x1eQ4GQ0jDUnmicvOiNLKUfJXg+G5tYOtWnStrRjIumMhXfCR5LgwoEWoINH1X3SNL7K7KLLJPZa1tlwb+5Bl233rfKeC0NK9NoVwAjs357bmVGnEmBt4q9XJ/PjCkZ1TRRVuUr9/HZZ/1ur+ytIuAnsWujAK3hJIwuZbbeQPDRT1WKtpyuLLv1C9POQjJIxGfiiLJig37uG4Ej9gAdRtLDKpxwHEagQ+dGhRAzoMofn0moWVBV+zWJDvaDFSo/IuCmj4pbIzNU1GEmYEmzAUKvmZh6M1Xger2yhFSMUd87TIBEPxXLlBeJI+H7ZsoZe2NNnGodsuIb5bP/lmTz+R8OIpGZE+xBwkw/v83Cy+xt5w+cAKD265RnCpssmxIkAYn9v8sSMZMhpnxTPqvfVzlrAwCGBp3cV+WVmSbGe1WVwIzLND9hzH/fOjj8W+81ZtzaUkdvfIeBlpI3AtDayhp+h+XWBP+4j2EJsWZD8Tt8T0BC7duo15V+sa7HomO08XIYbeKszxXSl5Vz6/KAGTY1ZsAFACD3W/oWGrklctg0eS/33wQMpJej9OrzvaX8YsoMZc0YZ68qM6XVrlk/q/RSvqd74/fJ8qs6uCILPZCmDrjKmHBf7PP/TyPY+yN3xnSOKfUk0KYAoK7dAhh8TZtAKzijvKU6i/qvKnO+1I86vMCfpy1F5jVoMJdgkpbXm4ey2U7ycjDdUoKnJjO7pEfTysLKLZY8apDRNR51wS21MRTA1LMbARiOR/TsS34I5KbVO7ymTFE3P6WO9r0/5ZoKQihIbcAc3SOZ9q1DeMqHHCLruSE4Sn/2Xvwu9Z5smynvrnIW7bNZ+ca/q/TgCGhx+nnSj8prES3eDrCyUHoa2uCgDq+ruaz+Kh9gbD1Grlh+C+3O0O4SmuGz+c0fs3krAiCTno9VNpYmQt2iOkR1QfhMZQ8nfwPbq7ta/7gMjZGeGfVgtPInBCInns/QZaBN+k9BELu3VsdZuWHPUVoZ21Izf876eaUr3fcqncx72gw0e0Z6L9u7VM/U2gahrtF9KNfKrPpxBpV/Wf62/y7/9vYPQTpaF/I8NcdrrEhjWSHlK4F8+a/m+EQAQB2GVWOFmDtPZv/VkEkGoLRsQiKDQTiLQPuaSR9buQ5b6PTFr2R3bicbcgEapF+z8Jkrjhy6dKFR5ZQHPNTe4DX3FWyy5617rDJEEkqC5AH7eWuLhXQTyiq3QU4WKz0o/ZXnGGQihrLJ8rnIPd8rvsrGlrMKMsiUb6w/EepzfXbhaQ8QW/6x8tWur0qOKgAzToLjAUy9nn0GS8f2uiE/Vt3TyiutjNNzDTMA9wUAaguPkK+UTzSgU3X2qnOl6ssEmOyaeX6T9oav76sEOFz/GM35oR9aAs+y+77wV4QGB2ZgIGW2WTRElrBcvSY9hiP2J8+nBIAvsIRa1Eenv4Lp+U3Ihg0UzNKV3oJU6Jkkdmn/PilYJN6SDHHn3p/jY1/7B8QbCjcUM6ojGSaIehFe/KyXIO3X0SxmkAwaSNFwwKIMCaLN4DIAiSVZ2Ty2WRP+MSYTA3xnZAc4vbYGAAyuaVvIWDkZ0mQVXYptsP2uK8slhIaJEmUVcTmh5jKO6NzEaQN3r+7C+e99I+7fsQN//pLX4SmnPwEFe+GhjTvuuQrf+N4lOPRBB2K5WMaO5b1Y2tHGc896Mc445pGod1MJHa+ke/GhCz+IBx73YDzucY/HIHMDJ2688UZ8/6rL0J5axMlnnoy7fn4Phu0cSztW8bTHPx2nHHeK9P+bKmbRbWfo83uxG1DCFu50xmis1pMGIk4cYw8+IcACtaSGFbRRNIgWD9DOlvDP//YpHH300XjsGY8VgPOKm36Ia66+Di8456U4ZPPh6Hc7uO76q3DNDdfi2eeeiy3zWzHgZOgiRcRrFxGGRAJFwWUCmtBYkYQVSUEfAV+SAOaNHktMPKBJQ0D2h9D0/EIFYpWI9hBRo1yz40ogyYxD5xopmBl1TOpuoi0jPJpBZYlOnQo6MOK85K4EQQ0PLbtUg90aJCqY9H4hHY4ZS0FJ8kgxju+Q3ltf1Wtw7aXwDQz/cI+tEc+/xTkKImP8jgUwbVPyUFCQBEQBeWBH/g4yV3RfFADkVFfrbGjDVat4+b6UlDJCSDNEo3w+M4lrkpJE7h1HmZsHrZmhHWIY1X2TXj+91/E90PMNTwkAcm0hIFRm6pn+Vlbx6S1lDrEFpz0IqHtRpUD3l/b363MW4PJnas/ZRvBCw5ZnY0tQhY4qAHsV6vLbmLv8rGYASmmutFTwpaGqkH1GLa9tARJ5ttwNHOH3OGlTyr99ZielmzjWfsJzOTXYr7GcCBv0HLS9vqr2T3tEKZ+pAaUZXqESKkFVzxchqK/K0AKAeub8XVUCY99fr32ClXPWwdHzcGt1d9b90BmHUvJr+uvruWrpO8+Cf7O8XgFWne7K6+lUZwKx7OMooK0OGfCTrOW8CeD6rEelD2uA2wwPeW6TXSf0F/SNC2VMaeAGjrrV6ZbHNDijhl8JrHkA0PIASZ2gM50eKZnms/ieeuL8eNmj9yI9Ui/af5fy2BNACALq2lx3Aum2vgawt89snXCVnVbmh7rkfwsADOWUNfJGRl0OzWQTWegdVBnEYfhDh2Lpb+UDDZpZsJM8rzrZgqGWRyT44g35EAAcL13zzp9mBbLfjgmQKf2NGZc+EGhL3lVW6bmUDpscH0HPUZUBOFRqAgAYnpWVLUr3oXxQe0L53ZYKWzoQIF17H2obDc3A9KWMXPco87e6B2Cv25bpfmM62QRxJjlgSh/WLlEdHjqldr/17/0FAC0d6n6OBUNMzy8rF+0+VumBkr5MkmRI86EsqtL/NgNP98Laf/vS4QrYhUCV3SelFZVdVvbtKwNQaHlMxo5KtPg6wSU9N3td3WMrv8OzkO/5gIm1f0udaQJV68kXq+dG++XpVfvxmeCd0pcChNbvC3lO99WuyX4mBACtHFNZPLbfJthfZpXa/sBB5q89f7tHOhiK6sb1k3bDjPhbbTK1SThoyz1zJICzkKy3m+iXuOFCZIQhhnHHl1BEqDG4nTcQc1CMd/rdmqnnmFgCDDzAx6y/hElKHgDkvQjuSV6hselZLyCVXx4ItOXDk2jdyvI1Z63DzILEAb2WPbcqW8HeU+gxqNQg/Y75VAEAGH7fymjhZx3yVhFk52f7g1GPO2tTWl61f1sZYe0hpWX7/r5kx/68XyWfQ363/7a2m8qAqs9rog0BQOUZeX7jP4Q8z3+XvZp9NZZW1oWfXXOuFf0l9VZWH2iGf6krzRCXkA75730BgOpfV+0175VmDlTjUA0mMfSihtiIHLLDnRmwr1/M3n6r6Pe7mGpuxqBfE1szGnYw1VgGah3saS9jE3GZfCPyaE4SvGSEVOKG1MWxG+AhCVk5y4UjLEeL+NTl/4Jb77lBwL+Z1gyy5QznnH0OHnzkiSjakcyhkPZwhQskcGaDkwUDsR90CNR6tBTSx5geCIYnqg7WTPOqHo32XtphNMQ99KwmyXhd0xgAWCWoSwctmF7jqLZAkcboDTI0kylct+MO/OZfvQHLWRtnbjoe737Dn2GqVkejkeP2e67G1y+/GGef82j84JofYdgAFnYv4tDZw/CSp78MG2pbxdjs1Ffw/z78D3jio56AY489FoN6hu/+6Du45baf4fgTH4SNG2dxy203YfPmedz9i3uR1qbwrHOegwOnD5SGkTywTjtDt0+oGFLexvkwFPJ0ijltjI3Xa3EdSS0Rx48jp7tJF3lziFrcxd3b7sK//8cleMpTnoImWpjdMIV/+Je/wxlnPBJnnfQk1AcNNGt1fOlLX0AyFeNxj388pprzkvkXDVmXnoj7LcafpIw6FF3KgAfOgbFhH5s2bwXo/gio/XFglKiUKKyQ0hRSBbTsb2FwaTTtfhTYolIQEDBJBHQgg+m0SyWs0ClRx03pqcw0qRBMVsnZqPUkgVoKKw/mWIPGCq3QQOV7mY/A6p5YYRjygxr56ni7cxzPSrDGq1wzzBowh2p7DmnkTdduo4JcJx0Z7lm/15PfpZPAJsMmeiOAPIFJH9ksS3YZJfS9meisE/yjwM2YpSrTXtlvoZDMMFUysoY6+YUTYV0psdr7/K5MOxsb9umnmxojzgompS0bFaKwV2es3BoLAvoX/4eJsBNZKTQorJGk52zp0T6PGKR+HH14gzAzVMA5H5G3fChRrNhN7OX10kEhZ8deWcK33GPfj9GCI0JbrojbBWHspDG/GDUoyj6FNtPWA4Hh9F6VP6GzEvJCyVdBCYMFBFUWWCWkACDPUwwaDTAEG1gaNAF/hYaOlX9WV+mZ2YEqVU4WTXEFYhWa0uEqFtTU0uoSOCA/cViI31yCf9Q1cl4e7JMMzKEDaeX7vghIwUWhaQ/qrXGO/b6WmddmWITdqtAoswDz2P5WTPG1xq2dvkhZbjMvrTwtM2ETaV4rACDfl5JnnYTrp64JsEWvyGdehOXpekb2eUKQW+mkpD9PtyKL80Im5drr6DOHToPS9VpBUN3DZn9bb1hDK9SvJQ0GJfEiYzwAyHW6KbIu60JtAQZe1PnStSs4K2fjp32zf47q4jG9pFnxUqbqsu3VgbA8pDwjssaDQbKO1DXzL+WjaW1QPrPXITbApDrPTnUP6XWsxJgAoJ9+rs8vfFpRGujk7ai/ldo1Il9MfyWxVTyoqPKlHHZh9HGZ9a49EE0wkb2p9Pnt+kdyUVwlZP3u2JAFS2f6fWt/hfKLAJDaHKGxHvK2Pav/LgAY6jLR4Xa4UJBRaQMOsq9m/6Rvqs++Cu2mKrtLdas+p+xVRfqTtaEmKm7/hk6+nbTH9gxL3WTsRJ0CXMoQX2JleVnP1NkvrgdzeVacejmh9xO/Rzu4yrYc0cFa+WNBm6oMeCvvONhQruUDK7YfHD8Xp87x5Y/oGGa0mSnhWq4a6ntLa6rHrT7X9YcZS1anWL1h11xe2wfAJ9l28rkJ/oGshRnEGQMIzCRzrVDG9Ydr6cIsffKLnpsL4hG6yDDMXUudfMBpvgTtMneNnNl/CZKCQy35lBzmmCGPWN41KFsM5Jxa7d9nMbAGHMSvIggY00dy4KOTS/wugRyfGczPBZ0GSl0X6OwquW35uYpXLG2G57hGFlX0GVQdVBWUqLIR9R7KM1UZenYdSt/2Wko3yrvrDZYJ7xfunb1u+Lz7ki3r7WcIiIc6Qu9b2rdGrlpbT23M0s8N+q5bmaX6u/RBmBzg5Xe41lB+TXpW2T9bHRJk+KseD/VAuc/7KAHeHwCwiIcYxB0MOH275krvW1mCiBlcRYRGvIJa/zbs2nUvNh/4YGRD+j4rGHa2o4E9qKGHPcsdHHjIiRjGR6JIDkQeT0vtZ1Svoe8BQK55mHel8pJYzHB6gOt3XIuvXnYJusttzLZmcOxhx+HXH/MU9BcyTCcz0gswHrL812f1Sl8fJpcRX3JyZE0QqYJvSzsqSPDR/VX7m5/TJCzHG76yZYKQtACglbH6dwiM67kp30gJsH0xJBQrxFWRlRdnOZOksMSI8xhXb7sNL3z/67GKPjYtp/iL33sLznrQych7y2gPt+Oz//oJPOUZT8U3v3sZDjr8UNzxizvAnmYveMaLcOTM8cjzAgu1BfzzJz+OZz3pGTjiiCPw9e98DTfdcRMe//gn44TjHoz+Ug+33HIjFro7cfW11+D0Ux+HJzzqSUjbNcTdCM2iidowRqffx4DRICp0acLqBjNHuevvEqV1JBxBLmBIjqIB9GptdPMlXHX9FfjZnXfgpJNPxsrCEmbmp/HdH38bz3vuC7Ah3Yrp+ix23bsDX/3qV3HmmWfihBNOxDBjV8EUUZ7I37GkhrqsP+nrJCWTNMRdRqNOb+JBhCU81pjZl5DaHwBQBY4Sgzrhgoj7GnL9jBJfSSAG+BVlyoEebB7uhyPQUbAZgHodfk6z/0S4+dI+fR5+TstCrRAPBZ4oTe8YWUWgCkZ/h8pRBar9nNKt3V+JAPqf0FBTo8ka8rp3+h6NELtn9hr8jM3gDIUyDQ1hcklVHqXdy/181p4qGhoW/Lvnm7qrQUOLTuiH7xNIqjmnmCPHZY99tpGOCm8MnCmiAKBmOTFTKR0WaA18OjjL5+MauvUa2CCYKdIEO7S3GXuxFZKdFkkavwo4q/B5/zFa82euUWVRkr5ZvB1EITLHZKHIGU5ghP+pUrcG6yTjwRosawxl3zMoXJ7tqSG0wkzgcGCMZEkNXeSr7kAiTtBMekMwM0aAXhqukWt6b41bjTSzhNCWqxLEJRjIDE0m0NOAI/DLqbaUf76ljSyXQLAd2KC8Ehrudt3WmRA+MsarnrV14BWUEOPFZ9hWOfLWBh4zBr3c0IhpyEN2iEOoq+Q+BqC051gacFTsQd9E3WeNhrugv4+++swhyd71+8ehK/KcNMYSxzeaDSjTtgm8s1cm/+Pz+Cxae24KjpcGuxnMQP5mKb41wqvoXp4vmCJu6TukXfteCABq6aLKGb2fymIpXYki9P1wLcl4HLhBW/zMAEPJSmVJp/ww88IwsZaTc9BNVdas0KLvSzqmH7wBpUNzOv3eWN9OfSbVU6HBE/LppCnAvwoAGDoD1oGx+k7PuASs/NRVATM5yc5P0JQ9Tp2eHeMZ37JC9KZXW1J25lsw8L4qW0u9yTI3E6CzGelVDpyCgFpWVmYwVQCA1B1d5tvIlD3HA8yIlcFTvgemOOVW7ingTYlOWUUZZwBA1dtVTrHKDXuGKl9sZqXIGh+q0vVbANDaBBKYMbwm1+az+J5hQv8GjBzRk9NKrIBgpYc7Q/dByyu8v9obKsOUXhxfjIJ5+np4HX6sdPr8AtQW21cPQNkzA1CNyXZtKeFbMIS2jdgPfVchoT+WL2wA0+p5uwf6LLoO6/zK5/6HACD3vsrWUzvMBht1DfZ86LyN2Y7mAa2u4d8OgHdDQPRMRK5NCK7onvF9y9v2fGM2sDI/VkcJeZhWPFYOlvSQ+5YLBgAcP7CRXJFr+fWWpfYmghvqlJDmquhYgXY98/XsMXs9tRFEpwW9Ty29hxlJdu+kB5+UmA6lmwCdYWbU6ffd4A+gzoAyk0E0k7OcHk6jyPHugMMGCg8SCrhI4kwRDRPn4Nfoxw2QRz1G9eQ1TvONEjcUJKZ/WTBryfdTJtRHcBaxt7mo5wgFugzA2AOAkiXIpmIT+p1rAsYa27GCpy3fTbqe0rGlq/XsAgtgT5JLIf2OrSPIcKqiaV2rpW97zX0BgGP0vp//CO3I8Gt2T3Rd9rVQjlXtIa8Z6m/VAXo/+k4qq0Tve1oI11Ou1++n+ohC7kFyVihD7NrC59IhIsrb9Butrc32TvIcnq4tb8rr+xgCsi4AWESIRB4NMUw5fTtDnzyVJ1LNmbLHXwHMRntQW/ke7vrFjTj0uMeiSDfKvvaW70V7+9WIa6vYu9LFIUefhjg9EXHrSBTpPAZsVxUVyOgjJw2XqY2uyAT2RixaORaSvfjRNd/H1Vdejc1zW/Cs33gWpmvTaNZaiAcJ4owYUewqbyQZQ2YDSYmPs8f9sKH9oDsr/3S/tfTaVhLaQC8H07p9rr5BOETO8n0Vv4a8KhmAVYI/PGhdvFW2LI+Q2mw2R8xSXHbrlXjVR9+KpbiH+byFRxz2QHzg99+GetZBp7YT/3bxF3DKKQ/Hcccdjzyr4crrrsDt992Mow47Buec+kwZ2nHdtmvxH9/6Cl76wt/EFVf8GNffci2OOORIvOCpL8GwDdQHKeJWgS9e+mncv3cHXvzcV2Iu3YRktYZmFqNZ1FHLY8ns6uUZMkIgHgB0E4Nc2RTHj9PIThouhb/XHWJ6tol2tIDPfOGT2HzIVuzcuwtnP+EsXHLJxXjAIUfhtFPOwPTUBkn7vPa6K3Htldfit57/ctQ5Jjrm9F8Sim+K7pubioNBheNBEjH+pam5V0jGQeUeh2WG1li0f+t5hA6MNbisUrYCa1yxj0qyQsFhBXOpVIP+LNKjzFMVvz/IMtfbz4OFJd0YAWLXYu+5nvGgwnSsBM04FnpNu4f6/Cpg9V4KhPJ90on90c8qyGk/W8WCNsXdCk597rrvEVD1XdfENy8dXasw1ClREE0VZ06HQzJAfDn1cCB9jnit6Y3zuHdlL4ap67242F4RAFAy/byESYgY0bBMXV/AVpSi6PSA1R62Ts0hWmiLsKvPTKET5dhT9DCzeSMGqx3Mpk3EKz20EItQlQxQ7QFV0XRfn0fPQe7rM+HkucVqG5W/Kdgg++ijw2GTa9uzSGhdDV9Tymvvty9Fv57ctopfnQd19FSxuzJ/92N5T7/LZwodO/03neZoKsWO1UUUcy2JVM+w4+1iWzIB+aOTZ8s+cb7fC7OZBdxihFkiG25YAjPOmJW9rbeMZHZKnP+pWoKNRYphpye0kDbqYCm50M1g6IYgGcdV/+Y6ecahYTZmRJip31UyggC78kKokHhduz92D+2ejjkevqeMfpZxfF2fglMWsCeQrLLBXl9fY1hI6Jigab+PZrMptE26o5HgBkeNmiSHQ0G4l53VNmabUw7MaKRYHfaRTaXoJw6QIXhe7+eYY9/ZboZ8MJD7dNmgOWWPRj+V0GRxWrkzZiB6UEjO2zgBIZ3vrxFIg3MMkPBOJ+XimJOgAJA3NgVgq6cSAJSWyzmDgCyBd+chQ2mYuVpP0V1tC4DNPRXwipljbMGb52jUUnmP8oz7OD09La+vrq5ibsM8ur2eo02fcanuspTKg9u5tsm12ijcN+2hqHvIa6ucltd86b3ut21Jwff19fUAwZKWvIOp99LfFpTTa+p5KRA60lHegY1dsM3KFJFBzPg1gRSt/FJ9q5PDNTClcksHddkzrZJZuh59j+ukLlE5rIEl4bE0Fh2xq7eKaG7Kne9qB5vTKdQ7ru0K5Y0Gmbi3fI0ZznIO3vmRYVY+WKTAbSl7TQsE9/zVP6Vj63seqkFdAta+V1Rp+2jfTc9H/H4pn+Q13xqA/OZ74ek9ZG0CLnBqIXs8jwZNqM7T+7RarbJHssolBWT5zMR/Shoz0yItvVp5rOei+2QBwCo7fj2bqsxw9j2grMzVvbBN/OXepgVBGcAYm4A63sPUyiFrd5bna6bwWhkW6oxJelpLgO37Vc8cysdShwVDQOxU8vCaOgXYnpdGwCz96PfsOqpkuOPNUdN3/pv6UHlWr6kyK9TDvI9mACqQGlaOsEfVWIWRAp7adsZMUa3aY/tcdl2lDTNw+t3a3zZIWGUTqVwuyxfX4emy9YMtHS57wg4R13ygm4kcOUt8nVMu9FPkaCaJLx1M0M/o/EeI64m0JBIbrsYMbLaudTzfjFPQxi5y7Q3uM90J3iUF8mSIrOB/7M/KgY8FmvWGJLJImx7aU2nq7AnqJrWL/SRgGVpAvtdgXdTAMBjiYbdDZIQHYdQOou3QbrdFLjPYu95PKf/9h6zNwJcYOLGvVQXjlCZFDpmWAdauCmldz5027Xo/qhstbYc0o7LABkDXvWgQhAk/W/J+YPPu65pV71OWq61ImUybUc7F76t9FisXyucN7Gdpk2IC5fb8+B21Q4Tn1O73F9Z7WfsnPO/wGcoKMR+M06QcrQILM/nDYSGJqRpQPaUyg+sJz9e+J70zWSI/HEjpfV7PxF7Ih+z1NyO2YZR1UO//DO27P4160kE+/RBsOPQsrLYPQSPuo7b3Uuzefj2K+gwG8VYcdsQTgcZhGMaz6DOwmPgEicL7YehL1ZasLc7RSVaxmq3iFz+/C0cfcbQkccWDGK24ibzLqtH6aHYP9X3M7L8Cw8jhBmnkewNWBDGqdMIaGjI9xvWsha88EDviq/Fe50oHCgDa6+4vfQtf2QxANS7s79AosExIw60fMcrfQK8zxOe+fQne9dWPYLGRSS+8A6MpfOKCv8CxW7Zgpb8Dl3zlSzj+uAfj4Q9+BKIsRdqK8NUfXozFxUW86JyXS0bRdfdfjUt/9A0cf/xxuPbaa5HWYzzk6Ifi5CNPxVFbjxH9fNUNV+AbP/ganv2CF2BuwxH40eVX4DmPfSqw3MN8PCOfoTPHDNLusCd15GLYR67UUQxPxHKQRVIgTRtoRjPoDzropcu48FMfwUMe9lD84v67cNJZJ+Hif/0Szv315+DeO7dh09YDcezxD8SX/vVz2Dp3AJ585q+jnrcE/IvoComBNJrKJEJbmMQ5RnzfgR8+UkyUOmjQa0HW0AhZa+SNTOJ1jT1fthAaEaEBGQry0JjRtZW/fQ+D0mAcuJ6ASvzl5wwAqIrMrqXKuFGBomsIo8z2fQuyKEg4Lmx86UPQcFkBCnstvY8CUpah1igTXxLDe1VlKZVN0iuixKKAfRmNXNdkAVYExt1HtCTSK5hh1hcDgUDE4rCH9336Qlx+1Y/lugS4B2zqH3OKklPeBIj4wwwlCvO43cfGtIVjthyMN73y1TgonQFBy9U8w2277sPb/uFvsNjvYDpK8coXvgRPOe3R8vms2xPF1/MGoO6LBRPUoLUyRDJCTD+QeuJBAT8trBSCXrGEEUibGSKfZX8Wc6b76zjsS9krH9gMKDXi5dy0ByRlipkyrbJTaUafVZS3KcXhv6ns7lvejbf+zXtw++5tch4veMw5eMVzXogmn4vZpeyXRfnAXqW8jzrEmTN842bTlf/6/WrUYuxYWcTbL/x73HjPz4VeTjrmeLzlZf8XB85uQN/3bqSR26Chkg0cAOOfSZ9Rz4EGTch3dr8lE9T0KrKf5d+2JDWUZVV6xu4f16CZaKXM8KXRJW97gNGCf/ossvfGQNEzUV51mavsE5JgqddBa3pKHAPh48EQrbTuyrGDCGgpEwlkEeCr1x2QmqboFAMs9Du44H1/gbu234coSXDAzDz+6oI/w4FTc5LduWFmFrsXWaLQsAAAIABJREFUF1BvNUf7Ewy40D0NDXhbgitGoM88ssaD0prs/wQHoZRp3qG3NMznZ28eDeTwedUwFbr15aTiDDRiAa6bUV0mS8ve8jOMhUU1kROkMzpWAnwgR15P0I4HQtv1rCbANJ2oqXrDASqZc75YGksnURIt/TnKsBECx97vIVhr6dEaXZZfw5Jg3aNe1h0NoFAZbcpglGfXa8as9w+BVKVllSWhYyxGqMkMdmfiy25NGwQr0wgA6hk4GeR6KOl5qsPMM+H9SkckKO2xet46KwTMLS1ZZ0JARiMrKEvaSYH3fuRDuPSqH6KWJjj9+IfgD1/1GhzenEetz8i+yxIV3VMAkoHuddhY2V4gQ7T/oW0SL+vyzFdl68j+e7msARO+Rr7UQJx+TwN3k8vvfOZD6oIDwkdmyIykERC49FNhVR9YfuN6FQBUPrXBCT4Ke0lbW0l5Vl8LadvytgMGTKPSCqVWtU9jH/PVB2EVYklzpoeXrMlMoVTnsdzTYIBA+KyV8t4DUuE6Q506UV/bqYgVDn0oP60tIn/vAwC051CVAUib367d6pjwdX0m6+DTu1Ta0f0J7f9S91WUwxIAtM8RAoDMLlNekvNQe8kfuJYA75NOzAGM6X+vP+wzVAGA9vy4D2LXeVtmvfYuVZUBIx52GXyic3Lqwgi5DPmoocZKL+RopSzMpa3Dfw3R7Q9kcB7tVgL7wyxCq95AlmdopnV0ltqYnZpGPnCZQr28L3pMWjMzKJ3UkDQbGKCGfn+AGdrAna48XiNtSmIHbSa2cCC98F5Sxufy/qWfoOsDKKctU4V5RqU+DghdaUF1Mf9NPaqvj2VXB99VWSFkPqFMXQHA0t4IDkN0rQWlzYFYmplEP5My2kobKliX1d+6bqv/wn2atG/2u+vZmb8K3VfJIN6/2+26fvi+NZOeEe1C7aEbfrc8jyC73LauUPtlTI6EARhTAlzaAFXt2oIFlHJK+8SrTvZDoLTVgx53qaOCacG0zuz5VD1nqMOsDB4O6H+wioGTeXNkCW32FNGgiXjQxVSygOHCFci3fxnIFzCcfjA2HPpkLA5PcTMdVi/D4q4bEbfmUUsPwoYDHoHOkH0Ap1FrNNDP266vZeGGkRaFTGgV/IeJYQVLc+oF9u5awMaNm2WwLLICjbglU4EL2v/q47OKk+uMcvmPPwQAtR1LKLcn6Z6xPZoAAOoUd927EQrpvh0CgJP4YBJ9l7Sy856r10wBtgcUKner4CSbh0ME4gTtXob3fPyD+OJN38TeRoYiTpAuZ3j1k56D1533EnRWt+Pyy76JrDvEUx//G2hl0+gMOrh51w34zve/g9ec91rEzQTfuObr+N4N30M6k4oz9pDjHoKFXy7gCQ9/PA4/+Ajcfs9t+NZll+OUE0/DA094GH6+Zy8+8LcfxJ+/7o9wzJbDMJ0nqPHg6FrFkQjwQe76prlSYBe9FaUh4MsAcb2BmfoG9PI29g7vw4Wf+hgedcajsdhdQa++ijvvugMvfPrz8Z9f+Qaece65uO3nd+CySy/FS879TRzcPEJ6AlI7lOi8RqvYZ8IfsCpmKVnja8wClPKYUaPpKkFHB2jMARibQCbuQkBP7t+lQA+ApzJyV6bDr53iF67DMrC+R0dAsjJoIJtJs3wuKkCNJKhDYlOIlYDFsKnofzFJWVUJGmug6d9WYakRqkrAOjdi2JspeJZZlJk1+maF65hAVvvLA6w24sF7ak+QKoNW9tX3DCuVlJYTmn5EembWAdO+TgS1VzsdTE1NARunccGH34//uvpH4lzLM/iSRclGYpNiZoj5qbB0olvDGhrdIbakU/jHd79PMsVoCC0VGa6+53a86QN/iXYxwEyU4k2//bt42smPRNLOUPQHaLBBMNO4vVIQnvIKRJ9Hz4LGnu6pGrR8rrLU0DuWSmsK6KixU4K6JgLpCH1UPmFlkzV6qhS3rq9KQNrX1PBSZRwaFiJTgv4e8n3jDAldmgi2nmevVmClkePlb/o93JetCPDx/Ec+AX/w8lehWFh1hiXLfzl4h20WaHTS4ckdAMJsH+npQxAuidDr9UBAlWXb57/zAty5tFNKCo6Y3Yx/eut70Mo8CEyDTntEGgPMAmb6nCUA4p9RgRDdDx1gYPWEdXBKZyAogbb8pOcj9GOyqKxS01IgKsaRUqRIH5VjjclJH1lVx1tLY9eed4RaI8XSoCegODPysl5fyt2ZOclMzLHGy5rt4vmeIDuNcGai5fUY/UaMCz/3aVx82X+hPexjvjmNt73hzTj1AQ9CvncFzSgRUIBZggQHo0y7eHgj3QwEKXWHncju+Uh5KfPZ1iVQEzTxtiVwVYawluzb6dRWf5CmVKbpWYr8JkUT4CsGSONYMolZ/uman7vML+1dSfCF8qLT6yKarqPfiLBr0BEAlJli8/UWVpeWpUdvLXMZqdyjpaUlxE0O7HIDVPgjZeu8iw9k2BYWoZ6yMkDlifKq0qiU5nt9WcpZk4lf0poB0MYMbU9/4VkpsKf6R7+jYJLyj5aIrtF5vrl7mcEYuWzAUH+1e21XQqQZmp6ZVCZrxmqVnNPr2cCVlszrc+v6lHZ4Niq/e8UQvWaMt/3dX+HKu34m2a/HbDoI77vgbdiSM3qfo88SHNKCBwCbmS+D97q36yskSj3t91nPR59fW0SUsjYQ6tZR4fOUeoil+ybDhvuh95IAinG+x/S64TOXoTgqtbJZ7I26a+KuAEhYBaAZrbomq3d4v8Rk8lrgJMwg0T3Xx9b90UzFSQ7AJN2nr1v7Z4xfTA9FvfeY3NXJwYH9qeuyztCktclZekCqap375UAFAOB6ur7SJthPAHB0xq4/qgK9pB+r+6wuW28toT0YBmrs+2FgYUwvBvb9aM9G/TslA9C3FLCyfZKNZK9vn61ShhiA2NKsteMs3Sh9iF2t2U9mo6ydtN5eukxt/i+TjJ48px6OkQ9jV75LoLoYohHTRmKoYoikUZfBHPT3mL+TZUM08kSmjRZRR5aTrQ7BoSGp9PQdohtl7vNDAjyFBAWl5REBw0aMJlu4sA1F3MBAolQNyShstlqScZjnzAJ04J/70aoVV1osSSn7KCFX/tNgtMoJrqOUjxOIreos7bkr3YV2leoT3pv308xwsWVND8lJ11c5N6m9hy43tNmraDK0Fa2dty/5Fr7/35WTk+7DvSEAqFmZmrBAu4mvqX+j+xFex7Zskb32clef0dpc/K7twRoOWbP3qLKvx+wW7afr9Q/tems/qcxhQM3KAK2Q0NfsEBB7LqHsttfWv2u1DI1kiDjrIe4TyUjRTerSloyt2hrRbiTFzVjZ8V3U2zcgz1YwSA/F9CGPw+rUYzDADHq7r8FMvYvGzBx2LQxRbx2FpLEVSFpYbi+j2WL5PgNXsZsALhO7KTvYWollvUPUm0xCcW1YOKOB8iOtJVLNqPZOUVCCOPCPwCHnRvBa9Mr4f9V31taYJF/HXjf+qxMPI/9GeDM4lxAI1ABgqE9COW/pbowOdt97rQCAVQSznlIWoeQniXYx5AxdvO5dF+AnO2/BYn0oJYZpVsOpG4/Ex//yr1DvruL6a36Cq667Di8/77cxO5jFsDbAfdkv8cnP/DNeeM6LsPXQA/DZyz+Nn+28DXGS4rBDjwI6Oc542GnY8YvtOOjAA/HN734Lhxx0BJ529vMQtzbiQ//2GXzqsxfh/Kc/H68773zUOzmKTh/TzRZ6HMtLh44lWVlPerUoICIEqpMKXWcGtDbWcffCzbjoi5/GCQ88CYc/4Aj85w//A8c+8Gi0ak000wYOOuxIfPubl+HQLQfhyY96MmYGm6RW3E2SChx9ca59qZ7fTKmZNyAeKyDDspuxw/KGaJjBoAcsvQ0rmk5OyvywhCEOt+olE1lQZ8kCNqHxpwAgMwbGMhh90/GykbxOxPMgka51hGCPntYqgypjY5IQts9vwQfrlKlwVIFaGuoVAKS9jyrY0KAthaLta2XKy3T/QwBQ76/7GfbRkWfx56n7agFAzSjk+pn9QkOEPf/oZGdzTbzuQ3+J7//sBgEAee9W302S5rAPKpvEZ55qWRYBjtmojoOnN+Bdb34LNkUNKQ1drQM/uec2vOHv/gKYbqDRL/D6887H0096JKb7wHTaQCGZUiOlpYCegi7lWdMBCwZ7qFEj50B+8FkWYkR6kIfft71zZO98CazKLO2FFRoSpYIy5ROh0REqqSqBreWh1kEfez4vsEU520lsHogplV1AvHy9GxW4P1/Bq9/+x7irtygAyrNOPguvf9HLsZGlIb0+Mt9jg6Vz/A77+onjOIT0m5G20nRk00TogNFsnt3L33UBfrbzXpENdMo/8473o9XNhWb4mvZQ0x6YfK0MUgTl3GMGfFAKqlMyx4wEE4Esy1cm8JkalMqfEq0z6fQKYIUAoG5nahoYjxkZZZ8fBz7Ys7fXZwCGAPfN992Fj332U1jJumjEKV76zOfi9BMeKqW7HOJhyy2E9vwwCumZEgGDeoxeWsPtO+/DBe9+B1byDJ3VVfzW816E8576LDRW+phPmpIRR9C0GzvDukkTQgwSv0iTCag8MiYLg5KRRpNZB6MenOzZwmsp4GAdhCqZqgan9qjU87AGKAM6lOdWp8j34gj9QU9AFGaeimyKEulFKkNRqGH7A9k/Zn2xxUcnGeLSa36Mz1/+n1jtdrCl1sAFr3kDNs/MyTX4X97LpJxKjGdmAPoprUIjCrz6DECFT0uDNeyz6XUtn8fqM/mbutWXVOvzljRk9lT2xGR6W1YOe+Do9xUADPWmnrOW5akMKh0xBeR9QKQsA/YtRfT7AjjJwCcHSJAORV5qtobvTUvZX3Xu+ryataDrUH5WG4DnbvdGS4m5Bwz+Mtjwjg+8D1f+4lYBfI/fehjec8FbsYnT/foDDNLIgcFcG2pjGYCUbQxcWPBZM0Z031R+lINGtM9eIE8tcOAytdzgEwZEVNfzOajbtK2B5ZsSCKfRzdJ1Txcif8QGS0Qv216usme+VFD2w+t/lVnWjlJeVjrUz9PyHDlEI0GlQLGClVa2qax0tDDKALR20P7aTxMDoEEzeqtfdW3OfhwvQbQAj+W50O6x+tuu2x4rrx86wKGOJoASfqfq31X3kOvXHIA7UhDjz2N1vTyv57eSdsxQFH0mvVZ4BlZHjt3Sy6Y1z2Z6Sob61eqzkDbce44u+J7Qsp/iHu5DqV8rQKjQprL3VBok31i6D59Z5Yq+rnylgWENwJTXDvh60l66AIfPABTjgFAE25VErrpqyCFR7KU8QJyw1UOCguW9SR27lztozm/EsJ9hlg59toIsX5ZM/lY0JQNAmAFP+dapFchq7BffQtHto4EhWnUgpb3VWUQt77iS36KBrEiQNmY4lwSdXgeNZowi78ngD6Z5yHmw8kzW2ZB/x8h8duCEB/cvqxwk2NRoNORM1+uvFp5VSFt2X4V+TGBV+MIkNljbUM9RbapJvFvef730znUeeT1eUT7b1731mcPP7c/31j+N0bukfZ4/z0VpnTLLTZ4dL3+2vFHylunZLPse+slBebg9Fzk3k0ASrtk+p/5tZZSsN0gWsvaF2CRBwpHtVSeyJahgKBM+TO/ZNbTmrxmjh5XFe1DrLmEmH2BudgZoTblS/mGMerIXnYXvoLv3akwXe9kwFr1iFvncwxAf9lys5puQ5MtIowxJs4Vun6D9RmTDBHEk0DzyootYEr9YksLNrkvfQemxHwGNhuvRy3V3u32kCQd+uIAqsxOd/iVIw67WvCITyFzikLMLx6c4WwBwv+gsbGFlhlAJvQT+QNjyjQFAq2dDeVklj1V2y+8991/vkpGN01UyedBXyxKYjUqtoI8dURcv/8PX4O7uLtQ2tbDCDIcsx8HFPP7fn74LJ27chL3b7sFF//FFnHvu8zCXz2Nu0yxu2X4jvvWtb+FxJz4ex55wDP7+q+/D7t5uTMebcPiWI3Ho1sNwy09vRDZoyyEddvADcM5jno752kHYttrFK9/7x7j17jvwwPkD8aG3vQdHTm9C1M3QSlykRjLUeHQSFc7K6XuqJOM8EkN6OW+jtTnBL5duwxcv+TzmZ7bgtDNOx1cu/TKeee7Tcflll+KQgw7Htnt2obuQ4WXPfQk2Nbegmc/K5F/XJN6Vi0lavy+HKhgxD7JGHFDoDI3B0GXBhUagngENLD73qOfLuCfNKXKTzk6NTnu+oWIgAKifU8Q5BAAtUZW9AfygCvYBEmagwjVAsvaqY4q53F8zNwyAIDtlmmfvy4DVPRoTKN7R1+/q2lX467OpMakMqg7yvpjUKpsQ3VeBr+tRQ8gayFoypUwagqpawy/38cJeI6Oh4BwzMPNCohC9IhODgM2Ql5s1/N4/vhc/+vlNch6HzmzEW1/xGkyxv0niMvWYASjgj5+Y1quxJwnHsec48Yhj0OzlAiSttCJctf1OvP5v3oWsHiFZ7eOC838Xzzn5LKQrfTRSTW930Q89yzADUB0MdXjD5yeAwUb+vXZHHDZmtUmk0zuwSrtWyJXOOz/LKWzmR4SyAaA0Kl2lHJ0CNGOMJ5QQaUm78qGlLZbayTPTtKPCN/1w+LnQ8dGeGuSHTlzgl9kiXvvut+Lmhfslunzeo56EVz/7xZgdRMg6XSmrkzICZopRRnMqM0vxMtcAO220xPgQoJImcJJgoejjQ5d8Dj/ftU0e+9ith+KNz30pppgB6JWvlnSqInOTSJ1SqyrbLelXSwD8+SjApMBBKF9K4DzgU2vgyT1NKrzd39KIUkPEgMNCG6YEmGvkc1j+02bn4ph6J4jfUzqlA9hLgBt23oPXv+0tAgASXH3rq9+Ax550Guby2IHmnFfD6iIfMZXgYcHBFxyCEKHbirEc53j3P34A37vqJ7KGc85+HN5w/quQL6xiZhihFbus9k7WRzTbclNe292ycbjKSdmbwCAvdYTihBqZdTVGpRGggJGepTZxDulf/80ScBkU43slsqTZOpRl3z4tJfZZvuowsCRKdB+zUplpktSFRplpwT2YSupS4lv0eoiadXRbNXzusq/jgxdfhN4gw1ynwL9e+EnM1JsYrnQwFSUoupmA4ZRr7X7PZcp7nCMEADUD0K45NLRDZ0J1gQQlkqSiDNe1WtDPCR+Hzrh/X7JQgp8xPcZsyMF4jzh7XppBpsMIRg6Wy+BJSCMizxywW/Zdk4w0rtGXa3NYA3uAeh2igNakDMDSAfHycg1gGfCrDvFSu0+GEjHrOCrwhf+4BDfcfYcEF44/5Aj81rOfj3lO8+sPZBiRGNucJM9yRK5b+w2xfJsAoJmq6hr3u2bo8rymxF3WHKzLbr0+kwTHfC9i1dGauaD2geoI7h//VqBU78c+z1yzlYnl9GIThOKe65r5WatvQrsstPGc0vTAQFAKZM/HykP9eyRn1/bYCo3+Sbw/6XWrP8vPmMCDyk6Vs+H6QpvJ7rleT/WCTqUN7TDdqzKANGEabFXPPvv8a+gnfOj9zADU9cn0SJ8BKHrL9KRVvg7Pbr39p8egoKnuo7UVLQCs1w9p3tqd5f6qJ+L5x83acMrD/ralpfuiE2tbja7j5Ly1+0a06e5n7fYQAKwaWjX2fAaIWsvruWTQuaAhoQiX4SO9pcnX+RAZ+/jSqY/rWOwOELU24Prb7sbRxz8UrVaMfPkubJgpoK0g8l4kYF+nP5TP7uyk+PHVN2HTzGacdMIx2Npso7dyP2aaKbJ+B81mHWlzGgurQ3SHMWrJDFbabdx+2y146InHYboxBIGOuHC9anPUMUSKAh4AzNscEzJx67l3FkhaWVnBrbfeilNPPXWsRce+/JhJMqE8G195oHpv0oJswoL1R0q9FZT07isDUOVvFc3YNYQ6Xe1qCcz8Cj/72qdf4VLyUdI97ZTrrrsOJ5xwQhkktbwyaW/kAmEPbWNOWD5VeWn1ucifILi9nuy3zy56MSw/9r0HLc+q/rQBVksztge36FHtUb3ORur3o6KPqL8HvcXb0dt7JYb9+5A0csxMb8Rs42hEzRra91yO2mAbUsLmcYpulmARR2LLg1+BJRyKPMrF5uc+DmlJRw10GbSPW0BtiDRmiNjzF43InHzHwTtDkR1zrVnxn9JmA91ODw225WE/YinUz33GpUtKkZCrDG4bBQL1s1b2h/ovpO0xujaBmjH5rpntQWsgG4TXc1J9EfLjJFoYo4O922/4lTF6a2wzut9p5bhiz514zTvfhJXaAIcdfzR2rSxiz/bdqHfreNv/+T0860EPx3SU4f2f/XucfOopOPVBp+Hb3/kWdvXux95de3Ha0WfimAcfiw997e8wSPvYEG1Cc9iShoz9Xg8zMzN46AkPw8knnookn0ZazOL6+36Jl77nzehEA8ytFHjzy38H5z76iWgNXCmRRKeoFkxzZQUW6IhReScFe1HU0I17WEkWsZzvwEUXf0Yc76MecCTuu/9ePOqsM3H19VdgadcKursL/NopZ+Mxp5+NVjGFopeilicy5ZfiXVJ0SSi5L+01TVDLjfdgIQ+wH5S0hXyj67cZA/YACQCOEY65gAgI77hZJ8gSKPtPqOEqTG4cbGXoMYIJphDR2VMAUOSZCpGhK++kApb1GQAwFObrMYg+m6U5ywR0XGyUOMyssAa5NUTVaLHCOTTYQ4MjZDQVjsqIahBbcNw2bbX3Lx0LMwFMzkVpNciYskaU7DMFVM1Ne2WEc9juojOT4o2f/Htc9tOrUWQDnHDAYfjIm9+BOfIDMzDYiJ8zafx5sFSPmUjsV1JnD5XlDmbjOjrDDHvSIa647w68/gPvRtFIJHvsj172KjzzoY9Euuoa3TrQZpThqvRmn1/BJAsql6CY0L+jX35HeotxQraJhIVnUNKYnxI8yNyginBSWOhsVdGcnLcpIaoSmNrDQ+lK6Ub2M3GZv0Jj0sfCAYD23pZWxShQUDAvBAC8P+rgVW//I9zW3o1ht4+XnXUO3nzebwvIOttoYanblmvz3Pibw1x4HfbSEhJhxpQvZZO1FTkGjRg70QOmnJHJfoIHxVMYLrWlX5uCheQd0oRkzOiQIlPSJUCjH5ChZ1pGKE3vODm/wJiwPC10HY/6oiq/WKVpM//smev+aQZgOQxFP2SG+Ag/WoBAp1xWTMct14cYi8jwk/tux1ve/5fopzUZcvOHL30VHnviw7E5T2WiKXlFMv08EMUSVPJ2s4jQj4E96MsAno9c9C8C8BH4evVv/TY21OrYPD2H/vKqnBdLg7R0Q5wvNiO3UV/dVwNACW94YDPsWZYNXKm/dRJUbstrAbAa6hcZHOMnnWo2rkZxlR+so8/rSXsHmWQPcEoZv1cjEELZlY4AQDnfboY6y9TZUzCJ0J6J8PnvX4q//fdPi97Y2K3hog9+RPZxppZimmXXbKeRF9JKgtlX3HsJWLBdg8+W5G83PXYE0qj8CWWl1X1KexpEqDdYsuV7vHnnWPbPn4k8mx+SoPpBaFKHSPhA3hp69842gVUNNln9UOoSym8azbXxYTs6GZIApdPXIwDQyRFX2iIRfFKUB+Qp92XNfp9GJSzVZh7vrfRl9Zv0HvUN6IUu/HmXQbC8kH6OPFMGkQju8oeAOEu6a+2+BCgYMWdGqDoGkjnK70r2OgljBIDI+XlwRc7XZFSXxq3h79Ch0bPVDEA9O5HdXs+WwH/khtKEDqjSCh1L5SvZC59tIYAMZYEvM67XeHajsuKQ9tRGKPW9z3RXHqX9VoJhQbmVtX0s31o6nzQFeIxWQ6Y3/7Z7WEXD0t/UB4WsDaafVb1gadvqf6UptQvtv+VMMQIwdS2T7EOrN8q1egPL2nH2c1V279h2/IoAIOnF7j8DKNbOtjqtar1rjiIYwKV0oTaNXiPcE/tcajuN7bvJKnefrR4WwfdCgLZKXtp1l7wo4J7LNl9j55hkAMsTSgeljjF2bniGspdGbIXrcnvtpnOKVVtmB3OyuDsXyr8duxaQTm1Ac24rbt+2jN9945/gyOMfjic88WycdeoD0Er7SNIG+r025popVleWcPsv7sSVN96NSy67FQurMVpJE0cf2MRTf+0IPOzYA3DEQYchbUyjPQSW+xH6RQsL7Rw/vuJ6fOtb38Tynm345Mc/iOm4jUaxjLToIJIppKkAgEO0ZEsbUU8Aiqpn5/vcV80wI00sLy/jgx/8IC644ALZ932VAK/D+vJWeTYTAEDr4/DvcmiVr+ixPGv5QunBDo2oWotmNFnfy8okK3NCXnb2h9M7k35C+Rb+2/LVvvaq6n1ej/bQ5z//eTzvec8TPaeguurWKnlUnndA/0rvdl+tXtaEEr3mpF7x+yN75Dy9va88bX+rbLDnGp4HB9pY/rbyXddQpWP4HZbex2wFk9+L/sqPsLLrKqC3TRIhinwLBu0ONjR3IS5W3TSPhAO1CuzNtuCA416IbOoErNZmUavPiB/Jdjgy9ChqIOFcCvZmjNjzjz4mBQkTS5ouUMABIhF7/TWQZ7kAgAx+M1O43++JzZUmvoWWBBM0U98NC1I+YFJZKBtVB/C32uWWvu372tNZr1HuVQAA6hmEeA5f1zNTe8nyrF63is7le3vWAQCrFLIVGpLJNsjRncnx8Z9cgvdd9GGJCp/48JOxsLKEO26/C7VBAy993DPxlnOei5k4wz9/95Pophl+44nPwEUXfRoHHbEJe3btxZGbjsXslg24+AdfQjJVk94Mg9UMG6c24Nce9lgcf8BJ2Ng6APXGNKT3TNzH337xn/Dh73xdnLaNnQi/9sCH4Z2v/n0ckM5KGTCzCJiJp1Fx1oBzzTK9mA3Jmaab1xCnMfrxAMvYizb24p++9FHUDmDz6j4OO/BwZO2+KIWk10CrswEvetp5UmpXY5pqbQpRrS4AIMs55IA0jVMjUnIKvlcZG8KK8+IUsgKAE4WPTusy6LycgWYlaA3khAuEBGMJTc7XAJQKblgHRzNFaRdbAAAgAElEQVRKpOTXNOqW77K/BsdUmz42NLSFECsAQCE4U2qsAmY9BlIC52fUyNR1iPD1JdBKqzbTjJ+zPRiqADgFCKuMi0lMUzpBFT2ZrBEmp+4zLFUwqiM0egZnAJfll+VYxwk1k2b/KMDomLAMMhkWWJlJ8Dsf/2t89ZofyOTRhx10FP7htW/BfN87WZx4yv+YNuykkDhxsmf0abt9zMR14ae9jQJXbr8Tv/f+P0cXOaY6Q/zBeb+N553+WOkTyPVy0I5G4CwANEZHpkRTjVvdP95/wP4MPtODvddYliHKwe+DZpaGNKKAUhLXSwfKKhw1NMPzVeFbGrEm5bqKhXgdvYYKVutYDvx6tcRZs0SYPSJDUpj5RN5VAFxpZphjtTbEdrTx8rf+AX5Z60iftJee+SQBALF7GXU6oc26yy7MHLjX9SXHBAD5w34zwqMZJ+I5kK0HykfqTMeLzIZO+kPUvbPD6ymQKACR75NlgSCdLldmCJgSVaFrL48EsLX9DSsMervnYXYr99Jljo16aQnP+2w9lsyWBpAwis9S9IENAlBWLikNaJ8u+a7N/NOWBH797OGxlOT43i9vxZv++p1YZAlwXsPbXvFaPOuMx2Bq2QFYMs00rkk/M/6Q3+RMue9TDXTqNezurKBWT6QcP+0NMZ00kHd8D73EgamdTgdzzSmg0xcwth+zVy0nFnrqMwCg7pvIMc3Q1Gxx/5sZsApGqKwswRbJkF07JEBoX+/n+VOdOAYgxIgtXC9XyVL0wQOh/zwvs6sc3dBJIwDlMktyAsbUCYl09JMeigT3oixDO8+wOA184cffxvu//CkgibClHeMzf/ePMmRonsbYckf2m70SSWMylIWAi5Re+CmE1J8laDqaYF3lLKzRWd7pUQCQfYJVllgjq2zGHZS8l6XoZUbqaIq87I/pUarywulZFxjQ1hhiYMYJel03zZFyTMi7NMg9MFKWLgd6gjtAQJrg/bAvw3zEWfT61wL11rm0+pT30zYTZZDUlCRxjZr9rLLR9nsVHmO5bJogYyYEh20wI5VBRJb/Dlx2qbZtoL2g+yCDizgpc+AMaK0s0BJm5fOwVUjpoPgBAgp06vrURnADfkayQm2NMd4Q8JPnR1ts1DPN2kiyX+yxygwjHWDl5V1CGcLhTEb+qfzRa+ga1PbgnlAnKLjK/mFy/kb+WT0kgKPJflOaGoHy4++rbNZ9ssBMlX4L7THV40oP9aYLIoUytpxuGvSQDR0Vq3+tDaQAUJjBH65xPR9EnlViHI5JLf+Hay4dKwPyy/f3UQK8ds+c3V7ei5khQQacvVfVno+9FsVj2e8iazlhnTqRgRljc4fXcrzsp1v6dYh3Y/ZDe4Tra2XFtLd7yP82aG7pd9Le6+sySJHBMQXtTZa00uEkG1oDtrbaQJ5nH4CfrfiWa7O/rN8YBsRdSfiAnWiFr9nnryhSdPI6BslG7Om18H9//x3Y041QS6YQRzlajRRbNh2A6cYAKztvxEEHpmjOAPcvDHHjnSmQHoLhoI9WvBOPPilG1N2Ozl5Os9+A1foh2NFmefEctu1YRLuXo5EUmIp6uOjD78WWdAlT+R60WKrIAQQFWx4w568lwz8iEXxOVoW+g+4h94pZSpQTe/fuxdvf/na8//3vL1t9TOKZ/Xnd0rHsv2a2G70na/O90ks/paKlj5W3+iz7ygBUYLqkKdOqQ/ShSWCpoiXJ1J4wYFH3z8rzcE/2JR/3xb+Uk9SRH/3oR3H++efLGUklk2/Fwevb9YUyKqy2CfdL9XUpO4Nhmlp5U7UHVftln8faJ6F81Ex7Kw/s9Uq5lDn9beUUr2WDyJPOh3qTGYT12jKK7i3o7rwa8eJPUeewD8rlYRutZBkYdIHEzVkYRBHaxUbEsw9HY8tpGDQfhNXBjNgR7INPHd1e7SOJp8W+KsAenKySZJJGhGEx7WyQtIeIGYKouz725bC5SLKBxU6QgPNQfA76SbUh7WafZSzDnzgNnIGG8QxeS8vcG/vv0n5RmjVzIuxnSwxJZXlQEaRnofQVXtfKbqsP1sgECwDKMAeNsJseVlKiEeARYjgMc2ncvdTq40+/8Lf44ve/hrxW4MSHPRTtfh8/u+1ODDGN0w5+IL78x+8Dlnfj6t3X4svf+TK2HnQI6i0efxc7tm/H8Yc9GPXmFK655VoceOABOPawo3HUwYdjpjGPLY2DkO6ZRqs2J70ZOmmGndECXvnON+G61e3oFTlmBw0cns7jo3/2Xhw5c4A4cYxAuywdTtR0z8ax78wSyYaZZKcRwOTht7MOopkCO/v34sJ/+zBaRzdx3+57cfpJp2PbL+5Hd6GN/q4hfvPXX4Ejth6JDK7sjrXmBEEYiXJJgDVEQ6pGCve6r/BgE1VnOFD8s2+fNjNnsqljoNEG6+Gp0NXDHWNGoRYHJurPSIGOpkqFh2+JVY1bJ1zGm1lraYMazBYAVKEk2RlUvz67h+vQnncShffCwT23ez7bw8A+TyiYrAGrgio0LkVBBEMhuN6ybxIBVs1ANOnJalTzeraco3wuNSgqJmfputRA5u/S6QgGYMhny0wRB5rofuqzU4HJOkwkRrOhNPvT7o11wPgtAaiyvmQpLU5HeN0nP4D/+umVIvweMLUJH3/j27EpcyVV6tQyu4VAoPbxIg1xn6ZabrovM5oIily962685v3vQAcZ5vM6/vilv4NnPvRMadzPfWf2jJRe+PULHRFPyl0ZccbydK6PgpT7wIbHMSM5NQzSRACV3UsLEtVcXlgUQbthdg7z8/Oo03Fkk2b2uvOApWaPMBMrIxjjQa5urweWRrTbbVkLm+/ObpjHTGtKMrGk7JmAjQjyUSYap4AT7GR3BzeSnuXQ5EcO6GHmUY69i0vYs7Ab7dUuZmansHXLgZidnpLppXnf9cfqs6yzGGB10MHKchsrnRUMowj1eoLDDzlc+ry18ggcOKXnRwd1tRhgB9r4nbdfgHtqK3LMzzzpUXjtC1+GDVFDGszetfN+LK2uIGt3MdVsYtPWA7Bxdg519p5ru0mt060Z9JZXXYYne0HGwGI8FCCG9Ca91VYzTHHinJb4snRfDGg6t84BzmpDLPZ72LO0F0sryzLYgoGOmalpbJibw3SjhTRndnWGeOiAZFGOquQ4UYyDNHzkXs6cisuXm+vn5H6+Ca80TUhq6EU1LPdWsbi8IvtHu4/Pc/RhR8jvZi1GnWfEngUs8RGFyK4cBQpOc48jmTzbzgdYaa9iacnRA2XB9OwsNm7ciJlmy5UgZkP3O6pJMKk9FePq7b/AG9/9NrSZETss8KfnvxpPPukMzPYioUGXcevNVQZlSOcsBqjXsZL1sLfflmnZu/fuAQeEzdVSbJmZx9ZNG2WtBDTZ225jcxbZchsbpmZkfczWHLIcgXTp9YI1tOyEZwXAmPXLrCvS3bbt94tz0MuGUo60aX4TNszPYqpGuh8KPTPO6zKFRKJgkHAwg9NJss8RUGf5UlRgSGej6MuU4j2LCzK4Y6rZwpbZeWyYmcNU3JDz54Q0MPtSSiBdJjDpiXRPUIiZgMy+YEZYMciEDrppjtX5Oj77g2/gb774L9Lfb3p1gM//48fRGESYixto9gvMIkHccQ2YKYv4H/tl8vkJDlLGkPZiP0F0TAdS7RMAZ2ZiLUcDNCQHiPywIhuQyVPXk3Cl38Xi4qL8JzTfmsamTZuweW6D0AllKzNwqbMlUOKBSHE1h32hBeEFr4/KgTMELrkOyqpagXa3g4UFJ+/6zP5MazjkoIMxlTYwF7fk+pKRSTnKHERTAis6i4Cdz0LlOQ3jAjsXdsm6VxaXZB3k043zmzDbnBIwkHKPzyB843lVy9ll6h5lHidWRsBypy3nTv6RRthxDQduPRj1NEYjqrvr9NyZi40SR/J9ToLu1oDpFuUimwAzA8dlKPN5xO7yLUMGSU1A774Ef4bYtmuHyO7+chv1JMGGuXkn/wkg5w48pqzRnqU2w5d/M4N9EDObgFotR63P5xxI1y3K9/t37cZyZxm9boZmq46NGzZjw/QUpgpefyj3oTwask+lDJnx58h95vzQ1J1fL+tj7+IyFpYWReY2plqYm57BARvYh8jRB6dgj5Vo0TaJmB00FJ5gsGtxdQU7d+9Ce2VV5BeflY4Lh4W0okSGD8l/3i5U4FszXpltKPpWsoJ9UNRnxnLpqtMlGESQlDKY6/DDwOxv0qsEeEx/y7F+zr5tgjqfoSMbOjfWTlEZRrtCMzJpF6gNVNqVHvgOHRP9d+g8hk5t2QOQGUzkEPNb+NDrH90HleP6O6VjOWZ8VmfKjdYTZNL6zKmwzH9/QEDn/LvMNWsbWnu/CgC29r78LT2UXTsTCzCIrh84G0XPqqTPspzNAYC2dYTd+3VBBIJZHgC0QIWCKiGooGvj6wpyClDk6bOKBqxNrvblyKdhIJt6zNlsReRAv1rkyv5kaFq/j9bMRuxZ7qFTzGBbu4nX/cm70MkjpDNbsNRJkdMHzJbwzHMehSt/cDGe9pTTUdR2oo8pfOOHS/jl9gE2bZzFUYdEeNgDltCqrSCuHYRde2sYtg7AxZdeg6ViEwaDBFvmmhjS/uu38cVP/C22YDdmhnvQKFaRFj0/tI5NUVMBOWjBaLDSJjjYM9B9ZDBl+/bt+MhHPiIZgFqBsh7vlEBAUCqq8mTgMyXd2Yz7K6W9RnuLP1Jm6eWJrw4pW2P44XRCjjJv09tIIn8KDCLa1M7b5YAH6mO1ofi6Bs6kXzCjiloxIv6Tl3kaBPSAC20mlZMaWFbd7Baco15jiyD6yS5zm/tBXVfGWwe+Kkde4HRX981xIM7Zx/Jsfh/1fZ4ZS4AvvPBCvPjFLy6z1slTlHuhjLT+uJ673k90pgFe+boEskwSEGnaro06JbyHBnVKkCjEbkLA1FbKBAFyC+yV9+H3/edkAA5NcvXxSEPU91Kh5SdnS4CNlv4QccHSJc+npAE0USs4m2EJUe8XqO28At29NyEaLmC6yVL+ReSdVUTNaRTUJc0Gsngei6uz2HjoI5BuOAnR9OEYDmIMC1avUZ83ESdz6HT7YpuyB6AM/KDPwT6gbFWdZq4SbuCGeFC/U1dLUpMERWpgcgdtY9liZkqLb+j+q5EmiS/kBEBHg1LCs6gC6Kx8r7HlTRDgcwc6fs21vQDduVuA2YKAJYZUAaCP3Y8lwB63KgUxDa/SYCTT++wHGjH8oaGqvVxoPO2NO3jZu1+HzvQAu/bejyOPPRrtYY7esIaf3XEfDsY8vv3Xn8BUt4t2uoKPfuFjWInaSOcj/H+cfQeYFGXW9anqquo4iSFnREAEVMyrropxTZhzjvuZBVFUUFRcUBcjiBlzdlddc8KcFQVEkJzTMKlzVVd1/c+5VTUU7eB+398+PEhPT3WFN9x77jnnpvObYKgKBnTrDytDFks1jhhxJJIlw2vF7GhwLCCh1ohELhIpoRAt47u1i3HZnePRaGTQtV9vlNNl2GuzuHfULdij3xAYNumdqlSmGQhrMrOZFEiUBMstSddN1+Tg8+QgGbcV6dgmPPr6w8hEmuFEy9hh6DAsmbsUWkbHDn12xoG7HirMjaKRQ8ZuxfIVK7ChYaM8xO5de6Jf9/7o1akvsuvzqInXS0tpeVBKCWWfiiqJhAwqStaCPjrtVHqZcPrMirZF3u86unnRDwIWn2FIhDoka2gDz9rkJQze/YqpDyAxeCEDIQDYPNrqluezedBsDpDkPV+CJYtjxUAOqvPtBRHBAOWcCy8ywWfDCHY4gAk+G1SYAmuqMDAXVB/CQF9wvwKabHCcMIAXHDN8Dn8aAIkCc0sGUtu1hICR9gKf4H4FAZk3Rra8hxLQByawYRl76D4L60PXpcHNpoiNsc9Px0ezv0dEcTGwriseu2oCOhQVGEyE+R3+Yq+5EQEBmSMIVZ3GxSUT8WRSfNCazSwW5xtxwT03wdQIsGu45pTzcOwOeyHFjk1iouqxdORaVJ8R5VcyJXkikKZHkM5kkEomYTomSoqKtGLim0XzpVPqyg1rkW5pFX+0qKoJ44cA3tDth+CoEQdj5679ECs6AsooluN54aViWKeX8Nv6lXj3q0/xy2+/yjkQCCEIQbCFzIUudfU479iTsUPPbdBZiYnPYYRm0WRNRg2Rfr79y1d47NVn5fqr4jFMvm4CaqursLxhA5585Tn8+vtClJgKugxaVVQlqnD0wYfgzBFHQaOnjKqixS7i4/mz8MI7r6GpqUU+zzyUyUl9qg4njfgbzv7r3xDNlgRMoC9p0XWRdUvYVMri2im3YmFxk0ivj9r3QFx4+llYsXAJnnnxRSxcvxaursMqFIU1XB2NY8Rue+CkQw5Dn9pOiFoR8QNkosNKZE2qChucPK6cOhlLmjdIEDK0Zz/c9fcxqHcNWXfYXZiJZ2shByuuiYVCSzaHmbO+xpvffoHlTetgM+llV2FKhl0FNdXVOGj3vXH4Hvujb1UdEqaCONdN12cJccWIGQLk8fcoo+W665IhRx9WjaQ3j+3CpkwEiAiYqrEYlmxag3d+/AZvf/WxXGumQDBU9XzgbGDELnvi5IMOR/+O3STRTkJDKZ2TpDnv5KXzbkYrY976FXjsjZfx27LFUoRhEUPmN1zEk1XYe/iuOHm/Q7Fdl14CYpPV95/vP8WPyxZgk5nBdwvmIh+DsFB322Z79K3riqgTQdKNoG9NFxx/2JECqjFhK6hlZGDi+yW/4+3PPsbchQuk42naLol5cI0RRcKNYEjffjj+4MOx9+AdpXlONOegKppEpsS5EACmbDTCZiDlzRJ9BqqUfGv0J7IE2NViBpryWazNteCt7z/Fx999haZMqwAVjNFpBRAz4ujfrTsuGHkKhvXqC71QRpzrOaun7H0YjSKrO7jlkWn4aeFcCZCHD9oO155zCehH9/Gcn/Dqh29h4dqVyNuWgKrsQF3tath90FCcddSJGNS1B2ImYGcpa/Kl6ELO9ABA3vNAwsZnQGA5BxsvfPAGFrRuwMpiE75fMl8adPH5HvCXfRAtRxBzFDnfw3bdG/tuO0zmOj0Dx0y+GfOb18l937amK+6ecJsA8KrtFSAJ/PB7BDBTgVW5Rlz0jxtRNhRoORvnnXQK/vbXA6UYwHkUBKgbihm8M+drvPnpR1i3bp0ULKLJBOwy73kJA3v1xXEHHIoDdtgNvbQaRLKmjEmuUUWO0LgmDLIyx3XZa4JCYEuSBBYGCPi4Fn5esQivfvIOfl24QIJiyl8517W4x14Y3LMvzjvkOOwxcCgUsyRMXRpVCwOYXqEFr2MyQURaq2j11Xjzh8/w1lefYPn6VVJsIQDGeIbnUBuvxo4DB+PoAw/FsJ7bwMiXkLQVKQRI2KFH0FjKoxyPwDJULFi9HK+8/xbmLVuMxmJWwCX2xqSHFtfLPt274bhDj8LuA4ag3lSlIzyfsenYcGIaJj9yH75etVgSxB079sIto8fKmOGaTdCe8vCI7UpH5xalhJWFJrz9/Vd455tPsC7dJGObkmHGlGTP1nfogP322gcjdvsLehhVqHdjstY6liPPR1g9ThlWXMWl99yM5c3rZdxv17sPxl0yGtmWZsxesAD/+fR9LF6/FulSXkzC2ZUzFUthl/4Dce6IkRjctbeMCc6vkq4Ku7XeiMn6mKe/blzD+nIeH3z9Od754H0US7Y0rpGiiesiEY2hd4+eOOuYE7Fzj/6oclQkHW/dKjmuB/xRIq0rWNq0Fi+++x98N282ilwjTMayXmzNNXH7AYNw9P4Hy3E66QmUM6Y0LClp0qPUA59tF5rtMc5YAGOjPWGJ+WqQ8N8Cvvrvy57oz8+A+R+wFjlvKhnEQSwVjoPChcstQIXKLoabA9O2xDQ4fnvSbM3wwKcw0BXErIHEsTI+bDuvwArFb1ogahB6I/t/C7uNq4NPbGDMIgVK/98BWBCw2YO4MbgEfk8Q34Tfq4wPg/OrjE2DBC18S8IAQDgmDduYBNdfcSvb/accj16aApL4PsGhruYBCBH+5UogN8wADMeq4fPY2jkF4Ex7sXM4hg/fswDs9H7uJbphZl9wrrKehzxA+bnwMdmVl80/pHgm3XSZUnn5TQBMCUBDn+lCAS22hmalHheNvgrde8fQY+COeOvzNUJ+OPf4HdEpUcbM97/AbjsNgu4y7orjtU9WYF1zGR1SSfToVMZewzSYuRYU0BempeAvOwzE0vV5PDVzNQqmgv0HVWHVkt/RkNHx2LT70U3ZhKSb8c9PMm3PBoabO2NWk3mhV5oL36O2nMeXyHPP4X1rbGwUCTBZgNz3GDO3J++WewW6wMSQyedkHSIoQ5UN81cW8gjeMC9lgyaVzZJsFyXThmZEpTjH4h/nj7C6ucd6ELPE12T488UcguMuljKQS7dCV8kC1+HkIP/PlLegmGjVTbiGtx9ELBeGpSGm6TBdG6UI1zOZLbJPMSexfesLxkWUaHJ+ML5izEaGFq/bK7x46hrBKNidlQT0ENkmBh2wSzC0qEhEXbLCohoyttdBWSEAaNqe6iARQ0spJyoOzfeB8wDqrQGABIK8veCpp57C6aefLjmCN1cqvMXbcrstFRlybOItJQKjXrFOft8vNjOe4VCRzrg+QChN4/yCjnjwMxfzJ03wmS2IPvLd3ie4BvIlQCKLcD6oujWLgC3AKh84FNKNMMJY3PPmL2MmUWvZ3rFlj9QAPaqhWEhL4xyUMtDKWRiRIiJGCatXrEWnugEwYp1QUBOkkqGcnYNI+ldE1s+FprQAuoVyuSAKEvFX16jMZMOdFBw1ASVSBaucAJROqOu2A1A9GGqyJ1otAnTecxQCmNwvFgvZ8duGGiEPNwKHjUNsb50J+zEGaz/vY+CX7hG9/GKKb/EWWEKE96j21nu+VwnQybFCzQrD9zq83wRYQXh/8ZJ536c6VJNqDwQM7znhvUrOKQAAA+SbBw2CDUXYIn7VWWNw7Q2aNgCQFUQdWJ5ZhzHTb4aVsrFh40oM2WkoVmxoQHV9N8yZtxSpjILXJ0xFn0Q1EHPw2S+f4aNfPkFVd/omNKDsFDCw17ZoXJ7GnoMPxq4Dd0edUoWyWfbkRKzyWEIUgRuxkNZt3PHKM/j3N++jXGtjm0H9YGVUrJu7GpccdgZOOfBIdIzG4ZhFCbiJ8IYBQDaEYZJO5pRScoWZwYdbVLPIJdN45t0nsc5aAzfqQFM0KEUdA2oHYeT+xyBRTiKiq/hh4Xf44qdPoEZVxKqiwpgp5IqoNuqw/24HY6/B+8DNs+mC4QVfKqUmvl8fJ6Dvai5ByBYSks3Am+d5tNnbom1j3GK39AC5gJrKGnTYJ0qCKJWbpOdV4JQJWhD08fzPguCsLQjb7PIqE/uPG/9mCYQX4Hhn1R5Q1t6ADoN53s83d8ELH6c9ADA8KTZPuC274IWBwMoAJHw+lefbXvAWntThoGmLCV7BQGy7hhDzLxzQ8DhtoJ7PmAsfr7KZQgACcvFr7xx4jp5kz0ar4eL6Zx/A+7O+kWc8uGMPPDJ6AmpNBYZvXlaSQEmBLm3R6dfvUdgTiRSyxYIwuNidkQD5nIbluGTaJOT1sjQxGHPqeThm6F6o8hdXuZ8MBnwvlmBT4b+DSmE6n0MsEUdrPg2jtgo/LvoN9z37OJbnmpCjgWvZlQSQYIlTKslmx82D0jZ+58gd/4KLjj0F3ao7wMkVZaNetGktpn/wb3zy+y9w4rqwKshSaQv2DU1YWZS+Ejw8cvd9ceWJ56B7tApma1aShHIkgmzUxfPffYypLz0BPZUQttLUWyZj+ZKlmPb4I3DpB1MyZZNkMpYtMJE0hOVy/J4jcPUFFyObzuHO6ffjk8W/oEQ2V9GSACJXLiGeSkoy2QlRnLLzCFx10tko04eP7AwCMWpJEuLzr7sS65Q8TMXBwfuNQOfaDnjj1dcEJGsuFqAnkx7T0yIrSoGbL6BbsgqXn3YuDt95H6g5G1EGNj4ImK/ScfKka7GwdYM864G1XfHiDXegKusBqQIYl2wUNBfZOPDxz9/huX+9jOXNG2EldKQdE4rm0fh5T8gmYYcsehJ2jlXhxAMPw3F7jkB1SREghtfDbqoWKFH2QGsysAngMMgj26mse+AzgWoCoAQ/yzEd73z1KZ54/WW0RBw0mTkBbjO5HJLxuIA6XCd1q4wusSpcfOpZOHLvEUBrHtUqu3kRSDHRotl49btP8Mg7/0KL6kiQqGZNpPQomCSQKWckkjBbM+imJjDugstw0E57wNEU/POVGXjt8w+QNQsoJ3W0Ui6gumIjUc4wAI7AyJdx8LA9cONlo6HZrgDZixrXYNoLT2LWqsXCGiTDjoknE3adkj7OoXwOiYiBGiWCE/Y7BOcfeQKq8xEkFA0Wn5ceERBFGG1k4jEGYVMTL3OXuWApNiLxKHJmUZ7LvBVLcNcTD2NdsUVANT5LBrZkcXENJxusNppAXVnDyYcciVMPPxrRkitjlkmREjME1Lhhxv34dsFcWbd33W4obrnsajw8/UHpIJ5GCU3ZFlR37CBAFVkUsXJEGHodI3HcdNlo7NJtGwFRyQRsWzslAVNlvyEQJSCRbQpg32TnMGrSBCzObkSzWkJeLtjrFKs5CpxCCfWxFGK2iktOOAOn7nWQ7MvZBHD5pJswp3mNfM+Q6u6YNmESqujNKBQoR0DqANQzy5aM+1MnXoM8HNS4Gv5+0hkYufcIaKaDBCvJCrCmeROmvjADny2ei0Yrg7pklQRUhZIN1dCkUEFf1W7RKmzfoTsmnn8V+lV3QtT1GL92zECa4zWqecAtLe9MC2WyHmOGrKWrWzZh0ozpWNy6Ea2qJYCnWyzKdZQMSPdpxjdVio5e5SSO2nM/nH3U8cIWdvMlpBjD0GuOQhbFhhPVpFv1LdPvwSq7FVmOdXahpRclmVQ+W4LrGwHElKvhiN3/ir8fdyp6R2uEvUcFBederEc9lrVsxKLgbbYAACAASURBVIPPP4EfFszFJjOHTKmIeF0dctmsAPhcT1LVVWhpaka1HkPfqnpMOPsy7NJ3EHKtaWn2wr1hwsP34uMV86QYtken/rjzmvHSWZ5rTTlvoiqZRNGyUNSBl2a+jVc/+wBLWjeKBUK0Ko5sJoNqxUCVEUPRKclnKSfuxDk/8lTx4uweq5X1n56XESMq46sBBZx91zjMb1otyenOg4bgxouuwCvPvYCvfvpenj/HMs+T1y1AWtSAni9h9059ZT0e3LUvktEYSprPfsnkoEZ1oEMKM3+bhftffhormjfKWCRQZ5ZsRHSvmQ+BV7KPa/U4TvvrYbjkuNOQzDuyRojPUNxAumzhy3k/y1hb2bpJgEauNUlfWkvpElnWBB+rnQjO2PdvOOuwY5C0VGGgNpkFLz4Uf0VaQXh+a6bhrR/hLuhbi1Eqk4nw5yR59v0Mw3K4YE4HsUoAjv0hIfSbEIVjmMo4LpyAiC809/nAW9PfZ8IxkVeA9l4BgFUZn8kxfa/gQLUUPofgGv9M4tdWcPWbugRAYPgag/MM37NwDLtFLBjqmBlccxjY5HthoCyIr9sDILcWT/8h1hbwbzN4VBkjVz7TyufEn7cnAf5vY2nzcTYXwLd2HuH4N3jOwd9kh/+3V/A8wgBZILv2pGnCl5Z9u8xCtBTLt2yOwyKNrVdjYRq4+5F7MXiQgU25DL6aW0C3rvUoN3wEN7sOuptCj/paDN++GnqiBt8uKmK7nfZF66a1SG+Yh7/t3RtLli7CD7+1Yt26ZtSoeRgdBmK5tie69eyPHu5CDO2/LaY/8w2eevQZdHEbkETekypTISGqLUcKibyeosWc0CtStgcABgQQrjd8Tk1NTXjggQcEACS7yeNybJaZhucC74xYqFDeyL2H3cyFgce1hOxfeuzyHyKKkIJ+2V+7WLxgbEEGOdhMk+sPPVOZL/CkWJCk9zbjHjKzwO7Eunh4G2oMds5FVI2x2gVLc9CqF1BUTBAHSiIGwyT4Qma0C0vz/pD5nrQZp7go6Zrs08zbPTa8CrNcgssmeBHvtGHZ0AUA9vINR5U2DdIYwuH6wHtdcqQ4F496zR3Ix3EiEdl7WZg2SIQokTluQyG4FPNwDpXKMVqcBU4cfkGF8Q2/2gPhOPY9OcCTTz2BM844QwBAj1Sy2RpE5qyP0IWVft77WwKAvBbeB36HMPV972n5fbLhfRVCAPgxfpAp4PsU85hiL+YTUDxurBeXBZ+Tz4TAvDYZdmgiBphS21oXwig8Qpz3iaAJiGDxAgB6gIAogTjeBdwvI6krKOU3wMysgmtvRBSbYOaySCR6Qk30RTHWF4lUDHF1GdLLPoK69kfElUaUo8Q/StDJHBTKHvdeFQ4BOPoms5mO3hl5uzP02qGwk9tDqeoFJxoF2d1CGCEAWKYyhWPDgqsyp+EOHYFtehhGsBbLufugRnidD+8N4TW4UqJeuW7/ET/xbnLbsUPe6GHwrnJfCb5zM/HJV5Tyxvuvyr05jH8Evx/ei+U8WtbPlTEZGG23dfQjMl4BABJVCABAMj84oFrKBfy8ZgGumTYBXbfrgU2bVqNb7+5YuGwF0gUblmOgYymJZ0ZPwpCO3QUATDtpvPj+S1jWtARqVQm2W0R9VUe0rs7jf44ehZ6p3tBMJhZlIOpXiAoKdCMqzIs1Tg6nj78aK4sN0Got1HfqgFI2gtKGAo7e6QBce9alqNejsIsFAbr4oD3AzWMAkgIqE5SVaYc08aIsHnbEhJMo4fXP/o3ZG3+Ca5ShOTpSbjVOOfh0dKvpDtdW8eNP3+OXeT9jux0HIFarY9HKBWhMb0KhYMJwDZEqn3jQyehR2xt6mRRXr0rTBsxxIgsqTZYUKfqez0y42hhU1rYAAEkLDQZPyLtMZB+uxxZgfYlIN+UvfHGR5ibgCiPS8MAipwTTZmDpbSrB4Jf/989LaK6hhgabB+SWAGBwnv9tEw8GfXiQewN0y+P9b44TnoDBRh8EH388/h/ByfCkDE/88CQJjtdeILbF5PQBwMB/LfhZ8PtBE4ktzzlkil6hKKkEANtk4BXt4IPvCbBgjud8XMV1T08TAJAAzqBOPfDI2ImosryKI8+JII0Af473fFVdRdEyURVLiSQ+8HwjSP7dqgW47JE7kdEdqcxdfep5OHYIAUB2ZOcu7G0qchzXk/fQz4wVRQ4/rhERy5HgY1M5j09+/QnTXn8eG62cgDQSfCqaJN9klTCpS5eKWN/SKJK/+ngKqRYL5488EUf+9QDxsasy4lida8bJN4+WpidMxvVIBDWagS4dOwlY0WrmsSbdJNpGu2gJeHTBIcfh2H0ORK2rCxMmb5WQMRz8e+43mPL8oyjHdQESLjjpdDz/+JMCzPB+UUYsdH7bRpH3WPc25g5KFOPHjMX777yPX+f/ho25ZrkPHY2kBFwbc60oJwwUKLPLFdA/Vo9/XDoGw7r2EdYT52MprmJ9xMK5112BJs2SJJT3ItvQBNVyEXVV1FXXIRFPSYGhKZuGnYjAsk3EtIicw20Xjcau/bYXVhzvOWWl6FSNkTdejt9b1su590vW47Vb7hUg2M4XxW+PldJ0pIxnPnkTz7z9mjBeuAfw3lDa3LNLN8R0A2Y6KxXkousIcMDAqUM8heP+cgAuPPIE1Np6W0MSAlFkAFISwedOKWBcj3qeV7xvDEJdBwU4sBM6nvvgTTz+weuSqLMDLJsH9OnaHX279RQ54OqN67FgzSqUDVL0S9AKJdx+5XXYf9gucFtyiFD+nIzj0/k/44bnH8QKJyuALY/TU0mhe7JWrn/JqhWw41EZG1WuhltGXYvdem8HV1dw69MP4NPZ33mdxGIaGuy8JKj1WhJuwUSVkYSed3DQ9rvhuouvEG+6YtnC781rcNHY0XCqPdCiKhJHx/p6pJLVMp9aWprQWswg49BgXEWNFsOVZ56PU/Y4FFZDC2pSdR6biFIJAoBMiP3GCnwOUhihnNUqwairQjZaxutfzcS0l55GUyHrNTAwSxjQpSe6d+wsAOCqtWvQnG5FziqCsvikHsW5x50s4767G4NRdCQwa1JKGP/0A/h4zg8S0O80bAdpVPL1F1+K5JG+gQRwGTTzfpIpyq7FDOi4PuzWZxDuv/x61JAGV/Jl3mSg+GuBNJrx/SiFORDVsL7YgtG33YQVZjPWmxk4qaiAvQTlBCw2ywI6lfMlXHj86Thx34Nk79pklKRL9rymVVLJ3SHVHQ9OmCyWBCwGMMiXgNtnABIAXJxpwOn/GIuc5koRgUD5ifscJJ3MY9GEyEanPPMo/v35+zBThtxrPVNCr85dhX1MKeyqxk1SuLCaMzLe7rz8emnMIxJksrKShiQKIFgV0YSNyHHOjEFPxNBcyGFx83pcMeVWrDMzwvbj3Oqqx0X2m1FLWJNuxLpsi8QhZFT2jtdi9Mnn4NBd90ak6HX5FumopqDBTAtg+8Crz2J1sRWm7hVyuC53jKVEWs5XcyaL5mIOtsHEyEXCdHHeUSfgrBFHQC8wyYnAikWwKLcRt06/R0CpDS1NqK6uFssOju9utfWoUaMCmpFBRwBXCjPZInbv3A8Tr7hGOsxz7G5Sixg3bQo+WTRbkvA9uw7AlGtuRA3ddUpeMZnFkBYWW2a+gyff/ZesiQRWWFCgF2a/Hr1QbcSxZsM6pF1TmB4N6RbUxBKos3UcvPNfcPlp5wlIaOaKMvZtx0Vr3MW5U8ZhfutaAUeHDRmCrnoKP335jdfZT9cRi0ZlHPH78k4JzRT2VaVgN7Ri322G4M6LrkEXLSEFkTgb9JRMFKMq3przLe598Umst3NSECMrjyDoNr36oaqqCkvWrhKAtxlFFPMFdHAMXHTECTjvoJHyTFiIJftzhZXG2Dsn4vf1K5Csq5ExUpVMoUev7mhuakIxl5c5LnFG3sQlx5wq8zVlqt5Yi8Vkjw26FLPJC8/HNnQppFDl0h57KhyH/FlM1R4AGE4SgngqDNBtkahsBQAM4r0gvgqSEa6tXIel4RcLzD5gE1ZthAGpygQrkEkGiZCwM/wYKgyghL9/a9cfBgDD8Wllsld5rHDM2B4Y2B4QVpkIVsaVwf2tjEH/ALhWeB3SNiJ8rPZi9sqkL3x+AQAYXHPlPWwvEQ2/F1gHhY8ZPp8wgy/Ib7YAF7fSxLDymirjZxkHLKDQV09ADw8wklTLL5ZL4yThiNNHgkz0JJZnVUyZfjuG7xRDa+sKzP5tBa4fdQEime+h5JbBsEx0qVMRVZtgKgaalf6YvWAZutTr6NEhgjq9IBrXlpyGlgLVHCmUa3fCYx8XocU7ooPzGzrVdsJLr2/Eo9OeRb29HnE351nf+HYrAlP58WUAYP4hzwi8s33LmuA50QMwYABy4AsY5wOAQXO/NkCAYBHtfqIGLMaulinFdgJMChU1ERWmW5Kfs3glDTXYDNBVZP2MRXVZg0ikCZRGZNDJ/aZdgWb4BJAyrFIOkWjEU3nEElAcAw6bK9gUfpZQZHwL2mU4iCkxxGzDY3LToUMEZ16BUvdJJxYbG/KCaK2geUxCeeYRFpzhqfdct62hnYw/AlBSBHN8RiDArq5W0bMToeyYzQ5VKmoo9yW7yy4jqhvCUqec00noQqZg4VvsdPzxqfmEvi0lwp4EngPvqaefFAagrgfWHVsCgJvnTNBFzofw2IyU1yU9ZzfLeSttTTzCqCebFksN/09bsVge/maSiDAJ/aak/E0WJuXc/UYuwRz0FBy0Ptqs5OBZiEw6JHcO/5zHaCOM+RcmIBLHIu03XKprWARjHJiCXtaRUgwodhqWsxJOfiGKq7+DVk7DLKuId94ebt2uEnvFlMVoWPgeDGspqqIm7CIlw2WUSZGUIphn6eZdUzVKka5IddsDrjEQSvUAFPVOKCqGqC3dsiUqBmIogot41EUPSPWZtaWS58fL8VPJ9m6bR23riXd/w2t+ewBge+txeP0K9hNvIm0+ZniPDX93eC/nsYM9UM7ZBwDb2yfa2/fC5yb7WHsAICeRIP8+ihxIgMXMWUIbRdgK4s9TY2DK09Px7Kf/QqSOLJUMhu86HLPmzkOm6KBoaeim1OKR/5mA3fpsizIsRKopO1mAf334MnJ6Gnkni1RtDYxCAlcfOxbxYtKTR8DEyvULUZ1IoE9dXziIolkp4/Mlv+HqqZOQ1Qow3UZUVyfQ2myjxq3Gvr12wn3XTUSMPk8lUio8pDdgyJVlAjAw9VByosMyYCNcoErQYio+nTMT7855E2XdQb3aEccfehJ6VPei8RhWrlyON954E4ccdAi2G7ItFqych9+Wz0FrvllkkBxYVquNPQfvheGDdkOsnEDE4aLpe1XIrKLER5PBaJHeqnpJjKebD0l5fYZdG5IrI0c4wpsbjZD2L4CiBqXsG1ULFZqml97AJjhlsPbiM4Rs10IkqiAaM2BRVq1oEpDJICItVoz5PZlPpQn4HwG7P5rM/1nAuTUA8M9+58+Pt2UXyMpJW1mB3SL48IOp8IQOA3/tBXJ/OJfAn4GBqA/ShT/DYDeYtMHkCyQQ8sxDAKB8rsKvoRIA3OL6fAlM4IeWiQLXPzkVH/z6gwAuPWs64vZLxiBO72F2ayNDya8aEgAkQMfn2a9Xb8Ase/RzMU0m+FDGj2sX4X8euh1pw0HC2QwAJk0yTLyKJo/Hl+H7hBDEksodQy/S6h1FmCXL7BZcN/VOLDVbpJGFWixh+37b4tD9D8beu+0hvl9Mjui39MO8OXjr84+xcN589K/uhNuvvwndqzsIc0q1HDRZeTz95Xt45YO3sf22A3Hgvvtj+/79BbCS5j6agpk/f4cZLz8vFUOCSwOqu+Ku6yagX7wOkSLHegSZaBlPf/shHnjtWZEDM1HsAANutohOHepx6P4HYATliRFNfKqefPVFvPfLt9Cqk5LY9uneExtWrYOVK6Bvzx4YedChGLHDbijbNppKBdz3zOP4ce0S6PEYlLSJw3fZG9efegFqbFWADgKEKyI5/P2267DaTCNv5qVjb5dkDTob1TjnxNOx6w47S3mWi/7vq5cLk2ThhpUCCsTKLvbpPQwT/n6lMLPoVcexTAbgKbeOEdkknyWZoE+MmYguiMIxybJ0BcB4+/svMHHGVFgpQ4Bbdl/dre8gnHPsSehUU+fJsiMaNjRuEpnrm998ipa4goJtIZo2cenxp+Ocg44RkIENZGQe+ZVhp+DJJcVTiyCG6vmNMeArasC3i+bh5gfvwSqlIBv/dlWdcfbhx2K/XfcU5l4uk4WpAd8t/R1ThPGWFnlg33gdpt34D/QyqoQ1mjVz+OfTD+Hl+d+iKcKKsILTDzsa5x1wNFLliJdsqsCn336Ddz/8AL26dce1l16JVCkige/8ljVY1rQOi1ctxdOvvYKs7jEeTz3oSPxlyM6wCyUkXR31ThTDBwwWhh494xrsLB5+4UkZq7vtsguO2P8Q9OjURWQ0nbt2QWO6Ca9/8h6e//At5OD5YPVI1OL5iVOFEVpqKQrAxrnA/ZaejsLsYVAvjXE8gKe+pharWxsxp2UVrr17knR3JhOpI6IYde5F2GXbwRKk69GoBKuLVy7HtKcfx4JGSpgiiDsK7ht7M/as7okqk9YXDnIpDdfOuE8Aecq2JZD29/XqeBJHHnAwDv/LfjLu+My+mfszpr34lLCp1FQcsYKDp665DdvXdRPpLgNvqaIKeddjAIb9bAT8TUbxw5J5WGfn8P6PX+CjH76WPScFDZedfT561/NYbPxlYmCPPuhsxCVI3xR3cOXkCZjXvFqe7U6p7pg+frJYEpBppVKZQLsBS0aX7OXL8k04885xKERVKAULV51yDs7Y6xDETO6zGpa0bMTZt1yDdBTIlvLoUd8R4869DIM690RHsq5amtFiW3j5jdcwe/ZsXHjKGTh8132FOSY+mgqEjclCR4zrP332fMCTpETxplPKaHJN3PXc4/hq9k/YY/ddccJhR6FvvFpS0iybjmllvP3NZ3jhtVfFs07NFLFXr0GYdMW1wgCLRXSZA2RKr8g24Ia7J2NtKYuszUROxTZde+DMQ0ZieL/BSGmG13RIUfDpj9/irS9mYsmypejbqRvuuXEiuti6AFgE7Vblm3HHc4/gqwWzxbcylUqJ197IAw/FYX8dgTothoSjyjxflWnBazPfx1e//CgMwlEnnY2Re42QJjcEhws1Om564C58sXCOxIa7dtsWU0aPQ60TEXCXc5asWq6zj7z1CloUU8Yb16s9B++Ak484Gp2TNeLPSYbeoqZ1Mm8++/FbT65csJEsqzh75Ek4dv9DkCipSBkxSWbTcQWnTbwaK500soqNmBFFLFeS7yWL+rgjR2KPHYZLEYLrwMwfvsbDb72CTNkSCVlXxPDYFTejf6KD+HXm8nmUdFfGz6h7J2Fh83ogGRUPVxY7jhtxqDAz2cmbBaNZyxfitsfvR0shh8KmNPrGanH/6BvRr7YzUrEkmssmXp/9Nf75zKPIlIvCIt9/x91w9imnIaZrqK2pQb41gzlz5uD9mR9J4WfiVWPRp7oeSZvdsJmERTazKej7JyoOsmd1Af1pnxN4+P3/xFBBIh0kQZXHCMCu9tgFfI9gQTh+2gIcbEsON/sVVTIAhaUTSqqC2CiQHLeXlLWda0Xn0vbYfpXxXvj6guLlH4z4Qwlf2E+6vSQuzBYJf1cQ6wUA2BZJXzsPqr3fDQON4e8Ox6i+5a4csS1PCHlXt/deewBdpfy58nz/AFD51xAU4CvPvxJIbO/nkpu0ubH98fyDa668hgDkpJqAFAqRO1IqSiILfaGlEOVZIUUiUbHXiCOK1oKCDeUERl13Ofbeqwa2uQa//jwLYy8/GzPuuxtXXbgrenciCNEMu7AMRnUdvpxj4uHHN2Gv3YCzT+kPnS3xSI6J1KJYjuPXxavx0woDy7E/Zi1YjaMP6onmDRl8+LGFR+9/Bh2xwQMARe7H+N4jggTSQeZelawwuW6/mGboMc/awmdqBhLgCRMmyPECAJBZmIyXSkKB32QtYBgGOYp0dec+ZZekAyqbNlGyS1Yz4zGxhSKEY9FLkeAI89XAP48FNwIR9PU2BMSPEZdxLZhkpNNXVY3KZ5hTuI4F1zOilficDyqmJIQ9WCrbcq3ScEG8bz3PuwAAZH7OeIyFD/lbABAP/CO45xXqFZHPCvvM9wD1JMGejyuvucpICG7hFP1ii9iFeGAh12ICgCRf0MvbU754jQh94ZTHOPSBMZkbcp//CAAGEuBKBuDmKe8Ta3zfS8aTZMlRmSVy3ECiK37h3itgA3rWBR4IGDAB5bp9uxhh3flMwMBPOmCEEgDksQOyV3A+xEGC4wX2CGEAMBhPAQAYfCYgjAUApLAhGS0SRHVt/48GFVWIOFHEbQNRo4RIogluYRE2zn0XKcNGSY2husdQoGp7lJ08lE2foXHN50jGm2EoJRh2CmVXRZHSXXrjluj7SNUbGYFJZN2eSG1zAMrGMBQiPZBXEjIGoxrHGZtU+s+NHHpaq8j9o62RJ2E3HfrGezlveB9qb62vxC6CdSj4bHhdrlyvg/tduR+FQd9KdnR4Xw1+P4wlcE1oDwBsZ3vZ6ltKet1cAUaDPzK4BRjz/sgADP1cqNagMbYiko6GuIMLb7wKC5qWotVuRiqqYL/99sWqDeuFAbh6dTNqijHcc9Y1OHjIrnCUEhy1BKM6gh/mf4ePf3wfDVaDyOcGdBmI03c+DbVKDbKqhbVNK/DxzH9jx+22x347HYxCyUCjpuH2Zx7Bf2bNhBWzYEQyGDp0CJYtb4C50cTAaHe8fP8MxAslRH0DZDE3FSktjSK9xYaMJVkQHNerQqhcvEqC4M9bMxfPf/k0YskYDtnxMAzuNQRVyWqsW7cBr776MobvsDP23nkfGeQffvUe4vVR5JwWGEkN6XQLVi9ZjSG9huHAPQ6GkteEReh9q+Y5QAhbj2UPdnEtwo14QZAMABpUEhjyEWpWQDx7aiLeHjATAICymbCK4arQ7KiAgN4iRQCQ3hJscKKIr4Niq9LWOqIzCbSQR1ZYE/y9VDTV1i2XC70s/prXXTUAsDaPoC0Zex6w+sdXGOyq/Gl4YLfTpPL/Mn7bDGLDYF34+GE5SXvn0V5gUxkg/dkJVS4alZXyQF7DeyoT1m8EIoxPzqWgq2kF8Nf2naEKgRdwV1B+fRCQlY4Wo4xrn7wfH82fJfJSJkodbU0YWuyeRE8qggt8YjT9J6jXLVmN28aOQ8d4Daq1qPh6EdDidjg/sw7nTr0VrYYjQN7Vp3kMwGoSXZyIsIe4QYoEjRoCemdxLgWsQH+dyCg2bppxn8jtikkNZcvGkTvsiUtOPhM1sSoBHdkFlMfJFPPClKAX1dtvv42h/QdiyIBBUo0Tc/SCDS0eFUBoybJlGNZ/oND3afzvqUEUYb802wV88NM3AlwkKKEtOLhz7I3YrXt/RItkEibR4hbx/I+f4ME3nkdWd8Wcv1+qHvVaHBeeeQ52GjBYkk+RGug61llZXDblFizNbJLz7FBTC+RKGNCtF8ZedAm269QDkaacsGi4ni1oWY9L7p2IdYU0YloUg+q64eHRE9DRiiBpR0QCtypm4oLbxmJJvkkYUTWOgu56CrePuRE9qjsJU5BFBQIzhbKJpZmNuOmBf+L3zEbkchlU5VVMuuwaHDR4Z0QtzyuFQNjZd4wTEIjMNrIOZ1x9K6qKZAFrIkOb37QW1993B5aZLeL1RnD1hAP+hsuOPhUJyxXfP1ZNRdIcUdHimJLk3/z0dOQMBnARGFkLD1xzM4Z26Y0YJaaMv1gcYidYs+R14SrZfqBmSZDDhjJmQsNlE8fj9+Z1KBoK6rQ4plwwSvyvGCeSsUzPMwaBZsLA619/gskvPCZJN8HZG86/FMcO+4t4EFKCeNqoi7EmYopcdUBtFwF6e8c6wErn5Ls9GwQd6XRannGv7j0E8GLwTP8ZO6nhx+XzMerW8XCqYlL8GnvqhQKClYs2OsSq4aSLUi0m81JkJoaCNRvXoyXTgoH9+kvTjXw6I7IDQlG5sgnUJzDh8al4/bP3kerUAUq6gBnjpmBYx56I5iGAdZ4ePK6LuOVV9kxfwhzYbbglC5EOVRh97yT8sHIhWpw8OhgJ/POiq7Frn4HQWGE3Wel0hRHE+f3d8gUYO+M+NLuWnPOFhx6LUfsejTrba6qRrtJw8fTJ8jmyFQmQkF1L4G38lVeja7waqZKCOBmgKIvH5bPv/0ekmysLLeicqsE1R5yKU/f7G5S8LexiYVBKEyhxj/Ma9zC4jsXQmG0RwLqUIGPMwjPvvI6X3n1d5lS8CDw//VHUlqPCuIxrMfEJQtEUf7l1WhGX3z5BgFpW4XdMdsP0cbeh2orItcl98j3ZZO67NhZmGnDapLFgQYTswsuPPwNn7n4gau0IovEEPpr3E0Y/cS8a1RJ0BTjpkCNw8WGUZ5cFzI4aBlrtkjAFl65bjQHb9AeKjswRFhWlEYP/nUySPAsRVe6/RSYBi3KUMWoqVmxai4JpomuHjtJhvbrszauWUgGoSWCTk8PER6di5vzZcj/qLRXTx/8D/aIdZP1ucS1k4ypufPgufDXvF2EXlnNFjPzLvjhn5AnoFe8AN+v551HSlLcduAkD63It+PjTTzB8uyEY1m8A4pZnBdJaLuCH5b/jhgemCBMwGomiQyyJay+8FEN69hNpPZl7XJN5/m51HGtbGrFk1SrMnz0XZx95vPgrE4TOKSU06hYmPHgPvlk8T+7B8C7b4J9jxsu+IwCtqso6dPF9E7HGyiAS0xCzgRvO/Dv223FXVGkJuadOrgDViCAfVdDomvhi9o+Y+uRjMgYoKyNQTGnxsOoeAj6SZdxslHH+lPGY07BKmjnxnHtEkti2vhuuu2IUOiarhUUtY1FRsDLTiBe+n4nn3n1DugbSE3XsUWfinINGIr2+AbFUUiTn/3j8Abw9rtwNgwAAIABJREFU73tp0KOWyphw+dX4a6/tZN/T8o407SC7tFUv47fGVbjhjtuQpWQsW8Q5BxyJ/zn5TMQUA+mIg3+89hRe/ux9YYDW6XFMG3WjrJduLu+tjckEWjJpYQOz6DGoV18UmlpRZ6SQy+UQra72LDHo+UemCJlzbL5Hry36cPkVxK0DNFsLLLwIQ9QhIQlpe4BZOJ4Kg1ISj4RZK1thSgTH5/kzDgpiIS/h972p/LgmiKcCS5oAAGyPHSHnz4ZE7Uhvg3MOg4Lha6sElbYW44W/t71zoTRTcqatdCLdGrD332LK8M+DpC9gfvBnwXPwcv4tmSlbGwvB74WPHWboVcaylecQ/HvL8eB7YlVY1FQCgOHvDo+3yi6wwXeEr2GrACCb7lEayPtPz1/mqdJswpNLeqBbRMAtNt1KmyrWFBO46oarsM8+XQFrI2Z//jVuuvYyjLpkPGjseskF22Cv3Xuhc30TNjQ04dpxa4QadcQBwJmnjUBLZqOw/nK5Ojz11Ht49z1g7O1H4OuN2+PD7xdh/326YfXy9Vj6ewwz7p+BjupaxNwWyfWYu4UbXsiJk5EWAu0qCQBsSBUAgBx/mxobMXXqVBAApIJLvOAkB/THxOaH5MfDXqNDAYx8aX1wb7ln61pc1leu1fx5xix43rTMNS0bApsxdyFPjMAcVT/s/E6CiB5F1i4Le7pWI8mkjJJtSlGAHntGNC4ADFcJtjvhydKTn7xEIcAQ3BMp7eammNKQKcLv8WJ5Yfj6Dfw8INJrKihEA+YfjiN2F7SJYf5BX2XJSYTo41nT0CpA2OiM+fhPVZG9kDmOqZCVaCNScpFkYSlfRCqekvtBbIBKJIKJAfDFQjZfnsDOA5m5dD315BPCACRxSQA5Z0tp++Z1YHO+LPxUYbJ6eRnjY4lnfIAvYPu1NR0LMfJkv/dZe8G5CS4gMnOP6SdnWMFYE9Cqwm9+a+NPQOgKQHnLYpPngSjxl2ATZN2x4ZspyhDHZc4Zg0r/dZvgYxFqIgvV3oj0ql/Qpb4TinYHRJLdEYlWI6asQ27Z80BmFqJGHsVMAYrZEWqkFm4iJv6NmqMhYmcBe43YcLjV2yDR66/Ix/ZAptxDWLssntfE6OlriVLAAyv951amdRDjU/ovs2BM+fqWndODtaqyACP3M6TEC6+XwZwKr23Bul25N2yBL4QKIMHx2zACX4FZuS4Hx/U28K03mvmzPaZtmWgPABTUOAQABn5ebb/k69AZrM3NrcPFt12DFjULxbBRE49g0HbboqEljcUr1iKbLaPerhIAcN9Bwz2DVp3JugMt5WLWku/x/ncfIatZGD5gOA7pOwKKpSIdM/HCf55FtmU19t1lLxww/Agxe1xqWbjktuuxKL0c5VgRKcPBXnvthV9+XYr06gz6qR3x+sPPIEG5jw9OeaAbByk7X9IDgWbrZenwwso7FxIuBqWyCVVTsSq7Ek999Dh69eqF0/c/F06mjKJawMxPP0ZLUytGHjYStUYHAd4s1US2nMHrH76CvUbsgd8Xz8eKhUvRp74PDt/nCEQK9FEgAKh5zTlk4eGi74F14gtIya5fCeVA9QBALiQebZn/BfOQICBXI1koVaLiRPDp8RaDVvZaWgsAqJnyc8oFWeEnAJgtpKEndLhRC78snoXvv/kRR+w1Ej079GoLKMIAYJhqunkwbQkAtgGVFaOtMgDYWpApXoR/EkBtbRAHxxcjYP/VXtAR9q6pPFYlgv9//Xn48+HvDi8SIrn2g97wBJdW5D5tvW0Bb+diubiGF5AwABgsVPwOegER+Bnz5H34aMEstJaLsknVWIokwfS9KEn3XM88lMydRIk+gd1w38TbJbFhYkdWFSttNNolA/Dvj94hEmBS58MAoDAA6QfC+ey4iLH6Rkm73zAo8K7gZjR3zTKMffBONCuehHS7br1x90VXo5uWJElcAAzK4whyiY+aY4tskJJS8T4ioMQEyCxJQCKdv/hzBv8Fy2v+QUN7BiCOLUCnlopj9orFuPWR+8U2oJQ1cdEJp+Gs/Q4TD8OYq6EVJv415yvc+NBdSHTrKNJXyhqvOP1cHLX/wVBzprBJWB2kPGy9k8fElx/HB7O/gxs3xCurA2L453UTsEvPfgKwxHK2JHYMYBoiJVz1yBR8v3oRVCMqHoRPjLoFfbUqRItk9jhYhgxG3TcJ89JrpakFVjfg9itvwGG7/FWeR9EqC3PEzZtyD9gUgc/lwjvGiTRPyVg4eIfdMfn8K4V1Q8A+E1Nw9uQbJPHm+OmVrMOrE+9DqsBATEFasfHEzLfw8Jsvw66KCuB7/D4H4ZozLhCTf3ZgbeveSTY4u4RGNfGYfPrzdzH9X8/BMSIi3ztlzwNxwVEnopuRAoolkXUQHJA5LV5knkyDAK1rRETi9/PqJbjqromw2TFPcXHMXw/C1UedJgClNGlgYhg3RHbMZipNmo3zJt2A5U0bZC3bqUtfPHb5jTJ+M3EXo26/Gd+uXSwVVJ7HI/+Ygu7RWgn6mDAzsKMFqxhgG7oAMgzDyBiiDw4lf9+uXoAr77hJWFkEoyeeeRkO2WlPqLaKOMHpsiISeWHcBB4vbHhimzIOY3rM9wij1MgVBm5LpIQf1y/FuLsnoejaIgO+/oQLceD2O6OLXosiO4ESgQLEp4/rARtmBIGgBNqagoUNa3D1/bdjVaEFkbiOv+3xV9xw4rkw0qbsESzkJDWPyUeZY7Euhv95YBLmrF4q86qbbeCDWx9AVaEscutcbRR/f2gyvloyT8AojnF63c2Ycj+SJYh3HMFVM1+AwoY1hoJFjetwxaSbsFYpCkB3/n5H4JxDjkUHPSXP2POrZWjveXEyOJVgEY7I9JWojqLhSnfxh159Bi/NfFdY7MkC8NojT6G6qAr7lYAUxwAD3GIUaEiWcenkcfitcQ1gl9sAwBpHlyA96GQt40260noA4KmTxyKtu3L9V55wJs7eaX/UllTxgvxy2W+44IHbBACkQfix+x2M60+/UJol0cONhQaHHoC6KnJVSrxJMqEZush9WTT0TdZlZyYD0u8MzARE9hw2w2WjB4Ja+bxIbHmfbHamNnQZI5TUl2Iqvln6G0ZPnyLvcQ5MunQMRvQZJuyLfDyCn9YuwZhpk1HUFWHaDu7cE3decjV6RmsFgK2JJ0USRfkV1xnEvONLF2xw/BKUFcNX5KMuLr31BvzSuErWy3o1gRsvvgojdthVfDOVYkmebzIWFyk0JeH0xDPFb0mRQhDpnkyMmt0CCgkNtz50N75Y/KvM250698MdY8ahixuVZ8hkjizIl2d9DqUqjtzGBlxy0pk459CjhVFJiU/nmjpE8nRBV5B2SzDjCprsAv79xUeY+uJTwsIjI+PUg47A2KPPBhrSAiznEhGc9o8x+LVxNZR4VIDBPm4CD028U+wjOI/5/Dk/2eGvGI/gszW/S7dvE4407Lj0wONx1iEjxRqAUuUVbhqXTr4JC1rXy9jfb6fdxDO0kxVBquiihnJhx5EmKnqnWjQrRYyfMhmzliwUoLF3JIXH77wXetFjWd/xxjN44ZN3oSUMYeNOu2o8BqY6oWdVrdgxlB1HGIXct1icIGOSnoCFdB6pmmpYZVfuIdcCMeEv2bIf0fuKn1UMr/t2e7FLEB9sLYbiykOP2sr4Kfx7leDSH44VSBX9H1R+vhIA473j82gDnkIdiMOfDWTAQWwoe4LfYKgy8QoSovDf4YSsvfgyDBBuDbwLrrW9awpivLDfdnv3uz3Qsb24MRw/hq8vYDvyvoUBwOAYYrW1FXuYrT33rcWtlfcpnKi2d34eMOUd7c/Aw/B9qQQng4aEWzvXYJwE+cOW94Yekf5aLGSVEMDG5g++HZLoRx0Ljl6HFYUqjB4/DkOHdsCOgzrhjacexZ03j8Wm9YsxdvQ9WL8a6NsLGDwQGD/+KHz77Ubcfcd32HkocPPNx2D1pkbcMO4LrFwJmDlgt52B2x+6CXe+1oqPZ2/AIX/bGfnWPOZ9vxGPTbkHnSJrEHVb2piKHsPL8yiUseFLTIPrrwQAAyUW74NYYvgA4E033eTdd2aT3F/DvmIhQJgN1xgvGxbXDAWqdEz2O3dFIiio9EGzydPiQPLyUXY2FXsLgnaU+RHMYpXfkLiP+5ZD391oHMWyKoVMpZhDnEAei62UEpds+k/BLXgxBAiIkf0XpRTagMuiIQk4vtQ0aGohACnPQoBDIGErUIsmIuzWTb9I8Ry3YcYiaDbz0KpSEmfQi5ovWtCIh1/QnMgF4uw6nTG9vEHXOWgklmDnDUsngOytp7yetFUQubbqeM+HzUiCOc5z88A1jzUXkIq4/D75xAzpAhzkswED8I9ry2YAkOdNyTPHNq9XOvr666lIjgMP/gCwC1iDAhB6zWQE6Pabenj/ZGNRRXI9ORYxBCoeQ2AhP+f3oPmD4qxyHlbmpuFii8fO1KAQ09A9DENYdwScWdQrk8mpQ414XpK2XYRCrxPkYWc3oGNtF+QKVbDYoEwHYuVlaF78AqLOStnbbCeOmN4PeqwrlOoUwNiGjyu3AVbrXORyG2FHNEQ77QSt62HIqr1gIyY1hThhPcukBtxjBqseyUpjB2qxhPPRVOlU7CklK+W8XHMrGejhveB/s+ZVrneVAGEbDlDRfTnALcIgZDCWwnubNDrkWAwVoCq/88/2gTYGoJyIP9AEEQ7oxI5/cyo6lDLIp4Ru5up5GHPPzYh1iiOeZLfdIvpt0wc/zfkVTZkiSiUd3bV6TLvwRgzv3B8aZUlxHblMM6rq42hymrA+vwGPvfgYTj/pDAyq6S+L+mPvPIPGfANUp4A9Bu+OfQYdAhgd8OyXn2Dqy4+hEE1D0QqMDTF02I74+qffoJtRDIp2xwt3P4pkngxAv7ooxp2sXFAuymqRgziN0wlW0BBfAE12xgBMFLDBWofH33kUu++yO/bucQBqElX4deNsvPKfl3Hq0Wege30PKIUIolocFr1/lAKyaEW0LoLV65fhzX+/jlOOOgU9pVodhc7FxGf0tWnnZYHy6KhCuRWEmnRorxuN5+unQlej3ubqt52uBAAtl10NVURLcRhEt11KlMooGezgSJNXBUWr4DGoYipWblqB7+Z9g9/WzEEpa+O0fc/BoK6D2wYQNxwCVjo9FG2vy+mW4J0XbAbvcQFo7xUMwspJFQ6q+P9SIQo667RTRQ1PgOB3w4sQA5D/FsCFA8etTYb/7aT5YwDjAXnhV/h6Ao/FNj+Fyonqs2wrzyscWLY3uYO5Ks+C3m1kaelljH7sbny04GdYEXptaOhka5K0cexLg482ya6KWAnoV9cR1116JXp16CpsCYI69DTiqjK7YTkueGiSAIBMzgMPwBQ9BX0JMJNIAo2UAHsJv2cAS6CxQPmaATz/0dt48PXnEK+rFgnv9edejGO22x1ucxaqb87Lboyy2fjm4EzYCDzRu0Q6kpHhVy4LC8cmQ4wdEgn2kSwUccVTK2ebyBcKnsm4bWNdaxMmP/YAWm12DTNwxuHH4PLDT0IiUwIZ4mQkPfv9x7j35SeEzUxAYY9u/XHXtTchWYpI12CptEUiyFl58Rx84L1X8fSHb8p38pwP3mFPjDnjAtRYrrCm2K2SgB3vQaNRxpWP/BPfrvgd2bIjXlNPjb4Vg6u7SNMAdodcHcnjzHGjsD5SFCB0SLwTZtz6TxitllTI0uWyXKtK/zEyjHQXa+w0Lr33FgHS9HgCnZQYXr35HmEOWsWiJMZnTbp+CwDwpZvvRgd2VC/Z2Ojkcdm0yViSbsCm1mb0qe6IR6++GX1itYia7FWgCZhCiSojfPrv8d5SsrzWasVVkyYIA5HPp49ejXvGTkC/RAe5dpsm/RGvsyNBCa5jnB9snEQwIatYeOg/LwkgsCbbLMDVbVdfjwHJjm0SZkor6VEo6wOZ/HEdk554ELOW/S5g0k5d+uDFqyYKoNMaKeGht1/Bw1+8CyupC3gxrHd/XPC347DP9jshwu6iYk1CjxgHRiwmQAxZsVY2j5hhIKPZ+HrjYoy5/3Y0UJLsKJhy9lU4eOhuiCHqjUlKYCKUNHsSYfGXZWe6mCKSTNN1hS2Xs23kHUuAwXzZxC+rluCh52ZI1RrpAq4YeSYuHHkS3GZTWJQ0QWeAFoBKDH8JYJPJwCo35dLv/fgVbntimrCx2GBm/BVXY8cOPYW1x3CK6zRliryuQslCNqHimW8+xOsz30dc0ZBqKuLLu54UdlTWsZCtNXDVjHtEAqxFIqi2FIw67gxpllMTicMtWgKOklHG+01W7+INa3DDlElY4bTKGDrrwCNx8fFnIlYgr93vLsvnHPaogdcRmp3gCCJly6asBw+88hRe/fIjFEsW6lwdL019FD2UlMiyFYdAbRGa6rE7N8RtXDx5nIA8DNyHprqKBFg8AP2qPqvcHGsM/M2Ig0X5Rpxx+/XIRhXxSSQAeN4uBwrDj1XkteU8zrt7gkg96ZVKZt6J+x+Kkw8+QkD8DtzXszwHFus8L0bK+OVa2GyDgB+DXOnMt9n0Ouiox/nKgNfKF6QDpaWU0Vq2vOJLlP6jRbRmMhLwFwo5LG9twM1PPSRM3Ho1hmtPPhcnDPIYrrmoggfefAkPz3xNmM1d9SQuP+ksnLD7vmIrwGCW8ZLMN3q8ihzbW4s5fykxoqzLYVdbQ8XvLWtx9V23YaXZimQ8IUDjjedfhlqF3sUeWBlLJGQee1I1VxInsi3l2dplSVa417ALLwsdE6ffhU+X/ir3aodOfXHH1ePQgRV2FwK6nTP6MqwqsUlaDrt26ysAHcG/6mhCAK54JApzY7M0ctISMZFh2VFF5OJX3f8PzF69BLFUlRSz3r7tAXQs0xOqLAzAM++6ET+tWyqFAT1j4qaTL8AJex8EqznndRGPRmVOqIZ3L+fnN2HU5AlyDdkNjbj0iFPEY7ZGNdBiFfCfed/glsemircn5/uFx5+KvYYOF18/Np1xTc8c39EjyJaKwiD+9Kfv8OR//i0y9G6I4YV7H0JXJESe9uGiX4ThSaZnVSyB3rEajD3/EgzvP0A8KWWs5Qr+YqfI/ee1FAuWJC6xWGIL2ZY0xfCbI0lzNwKAfnm4PZCmvfgpHEdZRa4g3iscV1UCLgHI9IcEMSQACb6rPdAwiGGCTsDBZ6VJY8h0PXwNlZ2HwxIpAT98oCM41wAsC8uZK5Om8Plv7d6E47nK2LTyZwTzK+9b5XcE51rJHqm85+HYOHxt4UJ8pVRb1EwhYPTPkr3/68/CSXHluW0eD/97C6Bw4hpc+39TALUn6w6S8jKN/Wl9JIQVj8kl58xV0fW8M12FzZdKMC36J3fEaqc7zr/qBtRUazhwr0H46p1HcePoM7BuxVz8POs3PPboHJSIGyjAU0+cBdvWMGb0DAzoDdx9z+W45IqpmLfAw8Z2GQb8/fQh6D98Xzz7Uz1e+3I9Bg7bDgtm/4Y6NYEnpkxEF60BUTRJIczr9cvz5fmRrEHAxnt/ay9Ce0EOxvlACXDAAOR6HzCbfFhR5oQw8KUNkQLbsVBLf9jVDTBXb0CURBTa9dg2UF8FDOrnIW3rWmAuXYkoATq/46qgu/Rg0zQgGgVSMaA+KQ2SLHZ3LZfhsDDC9crKI1IuIaFEsGnWr+joGkCBaA1RLk28cj1kJuppWxMpoHcPlHUbBSMiRQ5hrdEP2OXdckQVEV3bjOKq9YjpUbb/FVZ6QbEQ324bOZe04sJkIh96ScMSEhl4mZaFukgUWNsMNKaBrAVsahRVD9hgopYdj9mKPQbUJYGBvdAa4R6qQosYsC3GsJubrXh5mQe+CUyi6kIqmjHjcQ8AZDMpMre24m25Wdjrrbe0DuHf0l05YO0FXX4DAFBui9/0wcduA9YegT4PSIx4bMqgUy4VFzRLJIDrOm1N5mgrwRfxhjCz0AM0JeLe0lNWGFO+554vXaeVFP9Iw1jm/2wEo6uelNsh2OjZr5HZyeZlYo0mUnBbGsVQpcEmk3xVR5NwrSwMNY/0xl9RaPgZMYOwdj20WC9o1X2h6LWiHCC4KvtFcSOc1t9g5xZBddbD1mpR3ecI5N2eMN0kImrMs7einyV0lFiwVz1FZNBBmUQIefH++GqO8N4jz0TYqu33EKgE/9rb89r73TCWIv9fQdDncf4vBR0SNcJ7UuX+FKh4t7a+KK1r57hSlfABwPAHeW4M9gPaZ7g6wRNNR8uY9NpjePHzt+DGyxi+03bINW9ALGZgwZLlyFpsS59EdSGORy+7DcM69oXBboU08uQUj5Rgxyz8vOAnfPvLtzjhhBOQVBP46odv8PPqOciXs0Jx3Hnb3TBi6BHQ4p1x5sRr8fPaeejeK4VYogzbzKL/ttvh8+/mIOokMEDviqfunI56eqjQKNTvgMOKPlQNjngF2JsBQCOCkuUg6sZlcLY6rVhXXINH3ngQB484BHt3309u8DOfP4m004rTjzgTuk1fmBgi5RgibhRmuYiclkbZsPH+zLeQaWnFiYediEQ5AcMypFV5sGCUueAHs1danHuVKkf1PPvI2vPsIrwl3VANj1MhgOHmBh/BZ/OlrCQBMTIAXe+zBAk9ALAEW7EQjRvIZFsxb+GvmL3oF6zPrkNeb0XUieGkXc/Cjr2Ge4uCIN6aBGTRaFyAlEraeHizkgHs+44FQU7lJt8eABgGtIIAYGtoejhIk4XVr5hsDoR8z8R2EPDgs5V+MuGJHoz38MQJv/ffkPX/Bj62TWifyVcZLAYSmMoJGiwMlUFq2wISXC/lQZRsqxCG1qhH78KnC2cLU6hTvAp3XXm9V0VTNIia1e+6TEo2vcMSUNC1tl4o2ly86fsmjDp6AK5ZiL8/fDuyBABDHoApk5GL5wEYnCfbrQe+X3yPmw+T/WbDxXX3TMbcDcuEsk0ftNsvvxZDjHrpIqrG4zBLlnTspQk9N0Sy7chko0RT0z0wTZJrdtgiSMh9jXKIXBrLGtdj1pIF+GLWt2jMtEo3RSaHhUwWWjIurEiaytPj8JwjjsPFBx6DWkq5HFWu6+kfPhQmXEMuLd5XVx19Gk7Y60CkHE0AUf6qJNARF80RG2/N/wGTn3hQ5KlsWnD9qRfhsJ32RC19ZjhH2U1MPDoVNCgmxj33ID7+bZZ0bexd1QEPXjQW20RrpekKvahWq3lc+o/xWJReL2yVo4fuiatPOVeYOWJqXFUlz6OzUYViIS++bsWUgttfnoEXP38XGcVFh0gMr4z7J7ZN1AvIxY6659w5HvM2rpJ7PrzPAEy79HrUlz1fz2bNwaFjLpRurDRA3qvvYEy7YAxSWQ/4JwBHcJXXIeb4yQTSRVZbEyLhfeyNl/H4J29K8s+k/OGJ/8Q2Ro2waLj+SOFA94z3+Tw5Vw1DE3+7Rkoen5yOd5f8IgwZ+jF2SdVKU4/qWEJ8V+jFZSS99Sfu6sLAyqiOVHz5PlmKb024D10jCemmuiS7CRdOucUDGdjYyHFFyr1NXRfpqtqrU1d079xNmHIEt8hmTbkR8agkcJQ1gC83LsJld9yIYrUGJW9hyjmjcIgPAHIMSHfYqCcb4KZqmQXo1UmsyTdhWcM6fDXrJ/w0/1c05XPS9di2itKIieOEPnMM8NiQ4pIjThOT/zqtCiBAJAGvB7aQ/SoJDP+oZZgRIBsF7nn+CXz82w8iB+XY75SqQaLgyHjJEZCkZ03RFskuATs2qlmvmjCVsrD76P829YIx+Ms224s8uUG1cO0z0/D5/F9kPFDa+PaUR9CpbCCm6F51nE32yh6oFqlOYEXTRvzPDWOwQS0I2MQu0JeeeLZ41bGTHj/HcxdPGgaGYlzhyXN57aZZEBYpGWgP/ft5vPjFe8JAo9z8xfseRj+1zqvSK5p439HfiT55BAAvuX085javluMSAKQHZE3JEIYsgU8yr4QhE1FElvp7zmsCwudKFQAbK1y056GIpVkQ02AmdTz15Xt45LUXkaUxueZ1Zu5SVSvNhvbYfkf0resqax4DSTJ6CfpQ+slGX3wRXCsUCjD862M3Pok5KaeCIkA0vdrYXIdecL+tW4Fv583Gz/PnSKMWgqvCvrJLyLgltCY0AY5ZRJh4/hU4ftvdhY29CSbGTrsTX6xdIB2DaR8wY/I96K5EkYQhgGQml0c8kZB1yiRLOhoTWZdI6Sl3MgwUKdctm/h+1QLp2ptORhAxbUw85WIct+u+UHKmrP9aMiZjiExeXjPBPx6nmvFAwZR7QYZhM9UFcVWYrbcQAFw+T2LI4Z364Y7RN0hHWwrHfm1cg+vvniweqywinbLzX3HJiWfIPsOcmMm6WnJk7SToXHRMWOw6GY2IxPbmFx/Cez9/C0uPyDh9dvRE6cpMhsAGxcSpd1yPpcVmOUc2UXl+/J3obOuoYgdKBsdkQ5AtoSsCAC4vZ3H+daPEw5EA8rkHH4vzjzlJ2INkNU59+wU8/+m78sx4/V2NlDxLea7scM19lHsM10auazEdGzMtSEdcKdTEsyXcPeZG7Nl7sACQ660sxt93J35Zs1gAYBaUOCYHdu+Jkw4fKWszJfWK5cjneYx0ayviiZQn3eP3+cmhFNc4zln1d7xEwVYYN25OUioTEV7D1kAszleOwTBIFsRV4TglAJjaAwErGVztJTDhYwVgVvA5As2VIE9wf/l9lR58lddXGR9WxlHtxZ/hJIzH/28A3taSPX6XHmUjBO8awvcuiIcr733wfnCeHpt8cyf18Pvh59LeOUrMWvZYKmEPv/bi2/B9qUwSg0S1MtatTIKD+xAGHJkvbC0B5fuV+YPsb1tcb/tNANu7b8G9CwOAihL1gIhyQSR/VGS7ZHM5MU/+q5WQsRpRU2sgq9VgmdUT515xk+xHtdE0kvY83Hz1cZh+z0R8PtPDxgo54U1gyHYGdtl1Rzz37A+oqQKOPnonvPjSLyBeTzISi1W9qoE7HzwUH67aAa993YqSkkAsEoWaSeP/0hsrAAAgAElEQVTVR6agQ3mVSIAZwXovTzaqsoghuanHXAyPi/D9DADAgAFIAPD+++8HGYASJ/jNHrnvtt0fSkvpw821hp1uHQ3LX3sf3/7rbeitRRi+n2By+22w3y2j4TKWfu8rfPrMSzAsC5ESyTNs9MdudSr0RFziH1rWdB46CDsfNgJVOw4BEvSOjqKguLD0MmL0D8y5mH7R5eiZVxDPW8xYZX8WD7+ogf9H2n9ASVFvX6DwrurqnCYy5CCKIIgBvCoqZlDhIteMAXOOKCoqKkEExYCICIIBBBNmvSomRK8IBrIgUZQwMDCpc3d1dX9rn+oaimbw/7732uUCeqarK/zCOfvss7fucmBPIo7Ktm3R/cy+qDrrJGQCmjDdc5omRBwynHNZHSUJA4uen4Wdi1fCn1ckpiIZgAXu44cMQru+xyFZHkDMZUok8EWgidfN3IbdDDQXy67ZiEXvfIqaVetQkdea9JZ5k/S82bHhCQbg6XoQjh42FNGqELIEtqTl1GzRFuJNwWFXiHqFZ5aVWCWPV199BUOGDBEAUADbQvy8fwHCzFebwB8rjyMYKLIpeyFCa21rgocLIGBTfsoYjcTNgqQT4w7JkR2q7JcWc5xxkyZt1IYUw/kSIhLbmwsAlAWMWczJpu8Q+Yy9BBfGctmcLnuqjEmOYmEdus29nB+Uzh/yO9nenJF9k8VSI0OddZd0aWgeN5JkcOYZx6bhdUSxY8tKhP05lFa0QzpdhqxWDt0Rgp5zwODcholPuNUMnPlquLJbsXvT99D1LNoeeg4yjtZI5/xQHD4+MCgkqcBpOik72HVK4NY0FeH+KafKc1a1veBrYS2Ve2QYTWZVxfuKvUBj35OK9wp7cas5LIFAqn2tK8YT/glfMNf/fQlZ1nk2HfMABKOmNb++eqUcQRL5IgaWvEUXcFJwmWQ4HBJkMqjnRNytxHHluHuxcvd65LUMunY9CK1KQ4hGG1Fd34iyFq2xYsUGlGZ8mDV8Ig4JtBJxVqfGVhpiCAZS3iS++OYT6Ikozr/wQvy+aSPe/fxDVLYPoKa+RtDco7sejzN6DsKvazfjjumPo8ERgao34rh/9UQm2Sh20EvX/CkA4BkHH4/Hbr1PKhBq0hSkpO6PMPXotufzIpdKwU89Ej0tIuhkFnthai3ElThq9GrM+GQ6TjrhJBzX+iQ0xhox5bNnMODCc5Cu1bFtXTVO6n0SSjxl4vjLZDeSq8Pm6s2Y/83n6Hd6P7Qva49SZykcSRp0kOaWNammKgciqwpcYdmPzmo7k5cc8i4D6VwapG0zGM5Rb8hQURIok7/TVYmJg/SsKzkksylksil4XLRdzyHoCyKZScIbdCOuROlPh5zLwIYt6/HLL0uQyibhDruxM7Idngo3av+qw33nPoQKtaW0r5kD3mxB5kRtHpQrqlY1uQbvi5RbAYu1WduBwX2Dy/01TKzBaZ90xZNnbyBZoAoVz9DCvyUpbaZ1ZO8Ct3cC2Tfh4p/b74X9Wvh+cVBrX/TtLbz7bwb7ayw0/U5RZeAAl2cC9LJoEZAHbp/+JH5cv0pEKrpUtsH0e0cjnHXApZiVarYXEuBxykbLemRemGfUSLNYW9RHYqHw523rcOu0JwQoY7vlvZddh8E9+sCXzCHL5Jh0ejHqMiuRYv5R2GBECF8DalxZ3D7mIWyo3yFg3mEt22P0zcPQkfMtnhadENJyhSPLahgXa9HGLFTEqN9B7c50RlrYqMvE5GxT7U5MnzcXv+/YgkY9BSdbUrmnZXOykbKdV/V7pOWQW4c7q+KqMwfhhr4DxYSBTNdGTcec377Bc++8Jhsmr/HFu0YJw4x/l8CFm5tDEXZX1JnHW4u/wovvzkVay4kg/bxxU9BW9UsLtOht0DiHrEgoaNRyeGjWFHy7ZilSmoqWbAG+81F0CbUQQD/pyOPvXAS3jnoAe/SYtPcNPeUcXDPgfIRUj7Q8a/6ggJohhwfplAWiGJj3/Zd49q2XEfM5RVvu22deQQdHUFg2+bIAhoy9VwBA3s8uFa0xd+ST8MXNIJQMqH7Dr5MKsB6N4tZBl+CW4wfCG89C8XkFiCIAG/D7JdkUCj0LJUpegJkf1izHg69OkjYDarhNuOdB9GnbBW6aLBgFUXinwwwQ2P7LFm+3U8A5jqU7nx6Lhbs2SPsxGVoM2uhYS/CURgNM7gn+cl0VRzo9I0LVZNgQ5OLaPnvkE2jrDZuaMn43Fq9bhefeeBUb47VopJSDqgo4ROOHDhUt0b/v6Ti772nCdKKemJrIwMfgzTAQ1fL437a1eOTFp1BtRAV4GX/1XTijey9outn26VCd4q7rDwdQG2tE3q3i53WrMfuTedhUswP1yYTcD5fXh1gkiqpgSPRgyWhiwMPzIQB45amDceXA8+DMqPAy2IuTTpsXRqmA3LweJjRshdfMOf3YjOexYP0yaZnm/utkRT6eFvBW5CR4zwv3Lce2VbZOu83Eku7Q/lgWM0c8hs6lVQLoJH0O3PvyJCz8Y7m0RnBO0iSmLGO2JhF4JtBhBYoJRx7bknUyj8kA5by47LRzcP25Q1CiM0im7IS5/hNEktJVoRrN+UOgRCW7XsmjESnM/O97mPXdJwLM06Do/amvoL0RhCOaQsgblKJfOpOEEXCi2pnGTY8/gOV7/obX7UZHNYRXHn8G4axbGFRs8xSNTsoWqHlhc66N7MJNz4wWIx4mAndeNBRX9DoVgbSZ4OkuVbTmZv/3A7zx9ccCmHJsEyz3OL0IOt04olMXYQRSP5NmMjxPD1nHOUNYfTTIIDAjDDx2SyEnezZBXVehKsLjfr1+KV7573tYvf1PMSQydYdZGBXURoLyrMbzcQjozrV65FU344IeJwo4vCubkALK8j1bZB4c0+ZgTLzvYbgSadGJI0OWoDvvvQDIBb1g2aMkqcjLXHYFPajNpfDej1/h1c8/wN/5OAKKE2/f/yS6+itR6vZJyzd7cXgfBHgi2EeGntstLGCyKWjqwxgkTnjP4xA5gdHTn8F3f/4u4+Xoyk548u4HEc5pMqZ/qt6IByZNEPYhCz4jzxuKQSecaprWJCj94BT2AlvhZH8CWQJuZBJxYeG9/tN8TH73dUk+vakc5tw7Hl3CVVIkqnMauGzC/cJGJjOge1V7TL/zUQEAhR1KcKVgrMXYNekE1mb24PbHRqImHZGi19BT/407LrkK+UhCZCdGTJso84JjnveBawWfVVp0Hc3knVqDBDDJnssT+PN5EU2nBaDm+vLsg6OlFZpGKgzwq6P1GD9rquzLht9lsvCzugD4lSVl6NPzaFx8xjliHsJ7RICQus0EA/OFAgrXUQLOBJ75nKx1NqvtzyIojpssgMjeVmTFLIwfrHisOSDKfqxiBp4Zp+2vgddcotNc/GJ+714TEes8RNKE4DOZlgUWxoGOWcygKP4eO9hnjyubQBautY695nuWZnNzCZ8dmGliaVDLudCCayWM1vxu6v6w6Rta31UMilrXKTGMjRYnbu+Forc9frTOk8Ujvm93Ti6OvZuLp+3vmR0/e79H9uyCbE1zCag9FmYc1XyeYN7B4rh/f5B03+6Z5sDJ4mexF5A24wOyEBx5iwHIYIWGiH7C5qI3rytJaC4Duq8KK2tLcN2wMfB6PcintyCUW42JDw9GaX4ZVixZixdf2ol16+hUnZU9S+cySpIQt5kU4FJ9yBlJ+H15XHReB1x+binKO3bF9G+DeP9/UdEzS8Zz8OZymDNlPFpoNQjk6uHIpWVPN0w4H4ZowIs95YFCe/P+0VCLuneFPaOurg4vvPCCAIDUv7PIJBanRIrjFJwiyMe4yuWEO6kg/sUifDfjDZSl8nCxSO1Q4TyiMw5//G5h5envf4efZrwJL4taWUMKR4xHDJ9HNEpLw2WyB6SoWe5zIdy2Ekfeej3QrT0a3TnpOApnDLjiTsy79Hq0jhoIC36Yl2IU4zauaQ7NhTglWPwe1HtUOI7sjD7XD4GjSzvUUYva4xfmPHP00j0JLHjgaQS2N0h7MY/DOJRFfeWQVjh13Egg4EaNoksMaFbrswg7XdDiKTgiOax5cibSa7bAqGtEmcuNdDQGld0odBmm/AIcojvc2BhBQ1UAGNwHR191AQy/B4rTgxw1DlmcNRv2hN3G+8pWZ65dBC0NRcGMGS/hiiuugOY0466mKVwEwFimOQKE8/5ykBG4NPJw8VlTs87Wesq5ZWTp0EwGnAPxZAJur1e6ByRPc5qfVzJ5+LymniMLmgR1mamziO5yO+V9AeYK+oRSmOVYIZ6g6xJ/JyMx2fcDoaDIf/B3NM2JdDKJoNeHbIbGZ6x6OFAXi4CGJ2R9komOHPM4rhs5OHxOxJEUHUmy5jXDIUYgfNGANa+m4VDiBQaiB0Y2BZ8WA3JJkaRRND9q6w34ghWiKckuCzEszWSggoz+JAJhF7KxangTO5BPxlAXU9HuoCMQz9EYxuzWyRmW26+ZxwnJSiUTtdDxSXdgaYnfu05Za4u1Tot8SIF41ORcb2OeNwfY2ddD67PyjAr4mjk+zKKNVbyz71PF62kx9lC8D1lAYHP79/8FBCq125eLCZH1JXLCtiWJQZTojmRzMiDIxlDZmoccNjRuxzXj70GdGoWupBEOeXDckUdg5crlyKga9jTEkDc8qMyHMOfep9HeUyFEaE1R4GUvv4sC11HMfvMVdG3fCYcccgje+uxTdOp+EBR3CmvWrkI2peLSC65Fiasjxk15AZ9t+hkJZwq+XAoHd2yFVi0rsLu+AavXbYWWcuGi4/+NB668TXS+3GTQUBeImmKcvQQSmGTpGfjFeYhmGaxOKPCqPqmmp/Jp7EhuxdSPJuPEvifgpENOxYLvF2B53c844oQjsPzHFehx0OFY89sfuPCcS9C6tL1M2LSaxGtvvoLyFpUYPOA/cOleYQo6qKklrCWCdmRUsCxBthQpshryhleESqklyM2KlOgsdOzevRslwRJ4FGrpuKCx2k+6MVteuXiRgisOxwqSZAB4/YgnY3D6NMSNCNSgirrEbixY9B227foLHTsfhLKKEqxatxLpXBLlrcuxe+Nu3D7gXpTkysyKtmFIO5E5CcwEcH8TjX0BQE6x4iDLGj5WBcP+b3vgY/58r/vOPwUS1gSyPs9zNT///w0AtCa/Nan+CXG3T2Z7YGMHAO2BmBy7aH+3f07ub2EBsu7R/z8AoCUSa96bPBq9irScLly7XMYY3V9fuXcsynQHOIL4kuSDLebUQiBdu3D/uXCzZYnOqOLCldex5K+1uG7SaKDEI0DKnedfgSHHnC6JWCJjiFaRuGcxcdPMjdKqJHGTZMJFp8ar7rtTgBW2jBIEe2LYAzhIDUobGAMcJnxc+LnYEuBgcUFxFjRSsjnRsCJbi+w3Csn//Nc6PDFruiSfrHIRNAm63SgLhOBzulFRXo6A14eaWCOW/LVOzCGY7F3Z/1zc2OdslDBAdGiIe4A3fvsGz7/zmjD0CPpNGzZaAEC2HwizqKBpyGCIRiFvL/kaL86bg5TDELbOx49NQ1uHXwICPjsyvggAcl5ST27ka1OwoAgAPDTYQqIJuntuV+IYNvZhcaJlS/HNgy7Gv/ucAmfcEEacpQFY6g2ynoZIPoU6pPD1isWY8MpUJP1uYbO9PmwMuoVbwu/2iFPs5Y+PwIZIjWyyBwUr8MZDT4q+GIOOzYk6XDZ+BHbnUvA7NVx/9vm4vnd/tFA8iLGt2siipKRENKmCgYAwcqQdlQw0AD/+sQwjZjwrLYneeA4Thj2A3i06inkKgWRx3i2MM45v3hdqVNJxNOnO486nxuC35C4BculMSgYqk+pyX1DaiKWaTRYir9hhbuYcG2xfINBFt9b7r7lZWmAJxggD1uEQ44O3Fn2Nj39cgPpMQpiEYbcXmYKwc+uyStwx5Cqc0O0IsI1d2JqaA3VGCr/t2oTbxz2EjJ+OgQ6MvOh60VZ06Q6TWceE3O8W8waVwMSn7+Otzz9GrR4TfTsChAQlfG4f2lW1glclk9UtYNNXP3wroDvH13VnXSRux+6sqbOnpAgtGzIWeHc5n3j91Khl0JkOunDPxLFY0bAVMc10CW9T1RKllIbIsGADGevUXOF9T3GH1UyHY1bdCSbQ9IY6Zu3LWgiYHnHmcM9LT+OHdSuRdZgA4Ox7zJZqSgUQJeN6wUfI76PhweZULe4YOxI7040yxy899RzcOPhilBQY7na3PEuTRthXrDprKjIM+j2atGk/88ZMvPL9Z1C8LpTChRmPPYXOjhL404L+S0Mxx0xCM1DjzGD4pMeweOt6kQ85xF2Ol8Y8hVBalfGWjsQleGXLP925a4wYVtVuww3jR4r2Z5Ct/6cPxE2n/BvuBFkIFJNW4A0GsDMZwR912/DSO3OxfMNaMcdJUw+Ym2w6ixbuAE4/vDduGHwJ2rpDwpgjOC1rlEuTSrsw5dwueXZ53UCADARNQ9TIYN538zHp4zlI+DVEM0kBbKkDSUF6zq+K0jJJMndFG7Bowxr4qGfUmMR9V1yPi3ufJnMi6sgJ8LqiepOsk91btMPkhx9DleqGTsMhh1sKg5zX3HsY0BJwlTmnadATCflcYyqKpEfF+4u+xqR5s5FrGRZDnc/GT0cnRxDpuggqSkrRGI+JAY9RYJSKYQOfh8d0WDedFs21XtfywlB99MUCAxBA74pOsr7T65j6id9uWY0nXpuGXamogGPDB16CS04/R6QKfA4P1AwTRJMFQ4MTsgu4t1MbiWZBcxZ/iUnvzJJiCVmFk667F3279JRkplbL4ooJ92N9pEb0pLpVtsWLdzyCSsMpLf7cU8gK5Z7Lcc9xvC6zB7cSANSjMtduOPNCmY/cixSfGyNnPosvflsET2WJtON2bmEaBpHhSkCQMSIdhI1oAqFAEAk9KbEYzX84bylxMfa+B4XBHcyZLGOChzv1iBSCZn3+If6qr5GuDCZfDYkYQi4P2jiDuP7ci9C/Vx+UyNzOCcDocpkmRgRoWACR9j4ym7Im4Mt9ulhexB7D2JMNC6jie5amnGkisC8r60AgDI+7PwtwfwZX8ffbk5/90Y6CK6bNyIOf5xyy2H//FJMVO/gWH7/4s/Zrk/NiOFQA8HhfxGXZBjoW/751LU2xakET1ooNiwHE4gTQuof2mNjOHrQfn3/nPSiODe0xq6FnzMJLIaEU9pENcLQnt8XPwXruPGcSAKwE0gIA7aCk/b42JZUCPO4LABYnocX3z/5vK/63n1dz99t+r6zftQOwZBqRZ076nyTUbAs2vKZBIHMtVx6KqqNWdyMW6I7zrrwVhxzcFgFnHf5cOw9j7jwN7dTf8MvClZj1FrBirfmNBP3Sqvi8mf/IkU3HcksMXhdw4rHAjVc40evE/njuYwc+/zWNI447Fat+34JoXRZzp01GOLcNwWwD3CTOsEVZ2i+pLeeUsxZz3MIcLL5OeXYHAABpAmKCgjS0NONuEZEiscYCAPOAz+2CN5FD9tOf8MP0uahI5uEuxD048iAc8tRw0fbDOwux9KU5CNE8M6tL7MuCWr2Wh4PAUiwj8UbIF0Da0EUWJN2xAseMGQYc0hq7snGU5xzQdmXwxbV3oXPKAUdDRAxFMjTUopu7NyCIqrBuC8feHXTC3ftQnDT8BiRDbpHoIFOMIGXmt/VYOvpFtGkk+9psl2X+0qAZqCtz4/SRw4Au7VHjN6VxuHeUuNxQG2IIZVTEvvkFf8x8H6W1SQQdTiQTMfgCXmHN1RsJWVudiRwUmgKGwtjozaLnmFvgPfkoxJQcEtks3OI5q8j1ssFHIyubeZN0a5AYwEVElRbgoUOH7gMAyvi2PVtzzTDzVcljuYfmzSI5SUIiL5Njw7EBOrNyLWJMmUomTbdiDzWzaeJJvwIDbp8XiWgMoWBQ9vyUnkU4HEZjXT28TkKbiulkTN1VGp24zO4uGp3yffoDqAWiD/VouQaw8BtJxOEPs7huFgaMwngg0M4iF2N7s6ibg0opNUVFLGrA4w5IsTxmpJD0MXbPw5VW4TScUA0ChBz3lLxJwpmPydxM5f0SwyvpeqiKIaAdSU/lwUokq3fDS3FA6kfG46Rby70GTdqUHJx+5rUp6MkIanbvQiBcBsVXDtUbgDScZ/NiVktWY464lsKuU/4kX/Bl4PvmrLOvmfsynAst2gU2oMVOt9b/4nzevjba1zX7um8dQ7CVIg3d/fdH8x37PlK8H1gAoB1bsa6pGADcb/2t2bY0bwf/5AM2JqCwWjiIC1UDJtMMBlkBnv/rAoya/QxKDqpA9Z7tQsEmALh1x1Z4wqXSsv/n+h3o6GmJ1+99EpVqUAI1JhgCAHrS2KVVY+ac6Tj/rEFY9ssK7InGcMW1V6IuXo0li35EZHs9zr/wauyM5XHLIyOxVamHu8SFTF09KsI+HHl4VyxbuQa1jTqCShjD/nMDLjtjkLRIqVxISDVNUq/JBdXpQirLNiPASWFvWnBLwJ9HPmkmH26nG2lPEhPfexxdjzwUfbqfiNmvv4aW3atQl6pFi/IWWL9qA8pdVTi518k4pHVnYfO8/9l7aEzEcNH5Q+Bx+qGm6HzjhrOJ6p0B238JAhKcEaozkzNnyAwinRlknRlk1BSWrf4NK1euQIc27XHKcaeKizCNRAKeEPSUbroNsoLMCkUiI5M0mU0i58kh586KYcl3i7/BsnVL4fBp8JW40bVbNyxesghHHHEE9uzZY7JMEm5c1ncoPLq/ie4qGgASEJkMHns10hx4zQOAzQ1KDjYLQGwCtooc27iwFY8/e9DWXADH4/4/BQDtAYP9WuzgZDGA2dz3F0/0ps8UevCt4xFQsBzseBwBaov0deTfhfeEzWN7/VOwW7w4mKL7VvtbHjG/Q0wn2NrHTeSwirZ4ZfgYAQBpesFzFHetQu1R3LVI2/d4oGdziOtp0RjjppTOZbC8ehNumTpexPuZzBAAPKdLb4ThLFTHDLOFkQwJLScVQ/PY1AiEMHwoxH/nE6OwouZPqfq1LanAE7fdh55amWiicTFnyxnHCc+DyTlNGmjlLsdNp1EWDEvyTY2maNiJW8aNFIddsjtawI3zT+6HU485Fi1Ly4WFw40rUBrG79u3CNhEF1O2hgw9ezCuPeEsAcIEqPI7MO+Xb/HcvNeQcpmADBmAR7XsyKUJrjxbrFixUqTVii3Nb//0FabOm4O400AwDcx/fCbaqD6TyUP9NmkrMBNwOwBInZIqVwCv3TVKRODJBUqoOdRoaVxx7+2oTjeK++jp3Y/CyBvvQjDjkKTc5w6IJh8NAVSfG/mgC3uUFKZ+OBdz53+Mej2NdoEyvDZsNA4JVMDnKgCATz4o90jVHOjoK8MbI8YLwEOwdku8Dtc8OVKYgGRIn330cXj84ptRRgBGzwsQUReJmo7KGR1BtiFTwNfrFlfON775BBPfny0gSGlGw+QRo9HFXyEJPhVoeP9534QhWmBYUKia7YI0drh30nj8WLcFexJRYfG9NXUmfAlDWHklbp+YY0h1zKEiynaUgE/ALTLDKO6vx5MSJPI8qZvG5D5Itk0uJy6zNekYVm5ej4++/BybdmwVUJZGFlwz2DZMwPKo8nbSkpg0cki7VfxetxV3jRuJiEMXsf5xQ2/HgN4nAnFDWHMchwQIdJ8TS//6Q5xP/67bKQEaq6PnnTkQp/Q6VlhZNGVgMJdSslhV8zcemDBawCi26V7f/yJc1u/f8OmaVEe5nhLoJGtPvPakTcPUKGSwF3fn8NTrMzF/3VJpmfa5nHh+zAS0ymiodAeQKTCwyXyl47Eumq9pE5gnAOhyC4AuAR5BdharQm7c//Ik/LhxNSKZOHpUtcXcYeNE/06kMrgPivmUudpzHG/QG3Db2AeEOcVk4/JTz8L1gy5BIKEKy44AIIMpsrkYqEsiykJCgf1I3U4aIZAJ9tRbMzF78VfieOyPGvhk+mx0UEMCuqdSGXn2NASqidcjGXbiulHDsbJ2m6ylZJg9/8AYVLL3O56WtlwB7PJ5xJAVF9dPfv4Bk95+DRE9haDixC3nXYqhx50pAGw8nTEBExYWwkFE8hkB/v7euQPz5n+KH35fJtqlbBHlGCt1eHB27xNwx3mXoULxCOjM8yOowzaWtJ412fPck9J001aRUnJYU7cVI56dgGpHWtrn25VWYtCJp6FPt6PQvrzKdFhOJ0EG15rd23DP1KcQIcM0q2DEtbegX/d/iQMtWXsPPzMBf0ZrEI3F0NoXxkujnkA7trnmnNKa5XK7JbgXRoElyk8QnWYRon8MNGYTyIW9+Gz5j3hyzgzUqBn4HS48fsXt6N/jGISzqjjAk6XNl3SWFdgLjJEiqZQ8Twb41A5kcQAeh8gNkAG4YPNqYRf0Ku8oACCNZJhArmrYgWFPjBagMJfMYNigi3HJif1Qobjh5p6UyYnEwJ6Getl7wLmaSaOsNIydqSimfvUuZn3xIXIuF8J5DdNvewi92h4sa0Hcq2LI2HuwMbrbBABbtMULtz8sDsQew2SRWQAgryqh5bExuUckF6qzUQHsrj1lsEhDcL6RATjx7Zfx6c/fy55B86BnHhiFLlVtEWRCRSWJZEYKX2Rr87kTgBOmZCYngGA8bSZSbA8k+9ZFx2KHEw16HDHVQJ0rJ8zhDz75AGt3/CWt1HS1p6N6GVwYNuRq9D++r2jEBgn+ZfMm8CoJjSFxOI9P4X4yQtkqbRXw7QmHPVawg0MSwdlaVvmMLSDIalf6pySkGAAkALE/qLM/q8ke49mPb5lI2M9LYogCKEfw+kDXxWP+XwDgga6lKV61mMqFmNIO4Nm7V6z4zp4cWkm89V7xvS2OMe0xsvUZK448EAhoZ102F5dSL9V6btZztl9zMZhrj8P5exYQzPtsAcOMX633D/RsreOQKGC/luY+V5wb7PtMzFipODa3x8zW71v3yj6WqMFoarKZHSgm45cttoyrGYubBAWagCB4bY8AACAASURBVKQdQfwZ9ePOB0eg+2FlcOS3o6FuOW4f0hu9/FvQsH03np65Hj/8BuzcDeyJs2AOuEKMSU1muzetojKcw+DzynHycRpO6KEL6++59/PIl/8LCSOGYMVBmPf+75g5ZSbKsAtBIwJPJi/McDJ6aYyQIXtfVeESbdW9LeCiy2Zz5bbyMYsVVmtjAHKPF60/MtJ4iQoEqDJZgKZRhdvjREksh8wnP+GnqXMEAPToBtgpoBx9EA5+8h4x5si/sxC/zJiLcDoLHzvPyHxzObATGYTLK+CI6XAksvDQ2In5gTuHbc4sWg48BYfeciXyJQ7ZP5wNKr694W60rksikDTZVuyMyPl8on+YjMYRoAyYQrnxNHSnC9v9KvqNvx/o0QE69QIpWxFNYtHUOXB/uRytoyTOmNxJFtbjDgU1PuDIqy5A8JxTUFPOjjdTS7kUCkJ1KaSWrMaCF2ahRUMW4URWXII9NO7LZwW7YCzFvdKdIpinwRXwobFDGXpNuBO7WvvlPFjs0VImk9IqcMo4s+WwZKCqmobXXnkFV111lXQimfOxIG1QWF+teSRyXjZ8xQSgeFNJgmfLtAMutyb6g3zFYjExEOMxyf5zeFxCGJIOBMp95IDS0lJsb9gDh98vBcmAxytdLDQOFBk3QhtOVZ6neLpkUvJ8GUsSh4glE/D5/ahPRGFIGxevgamZ2RUoeRlzeZJFOHbo8JynKV5KBps/EEBWcSLNoh6heCWHBi0h94zEJbL/XFmzRVjXiH+k4cklzLHhDEBht0kiAb/TKQUFd0MMuTUb8NOb7wK7GlHhDsKR0wSrSWo64izSdz0EvS6+APXQ4SzxQMlHhV2bUthibOpTMm9iTsc816R7sdsibZrVGW7h35rO3PsCgNZ+w+dkdbnx+i33ejsWYN8jivca2Z8KxVj72tyEFRRcmw+0vxUfr7m1vHh9blo7ipmnRa3CTWtpzfZlpvQjF+FCP7egjYVvZ/uZWXE0qaUMfLnIsCL72LSJ+Hz1QlR1bcXeO+zauQN9jumFxUt+QYq94roqwNoRVYdi2q2jUJJ1C+WVbWReCql7U1i+5zd89v2nOPaoY7Ds52UIecsxaPC5cAWdeHPWLJzY4zh073UcXvj4M7z8yfvQQwbadmyF6M4alPg96NqlM77+9juxig7mQ5hw80M46ZCjJSFU2TZIdioRX+lRL7SYUH8nEUFWTwk7iEkcATaCdc48XQ8TeObjJ1HRuRSHH9wTX33zJcItgqDBTGNjI/REFpXeljiv33nwZz34/rvvsWX73zjjzH5o37YzjKQCP0qg5d0Fux06uTHxMPvQmVjRzprGHqwcNyYi0Eq4MSRRm6rBux+9jV27dqIkWIqBpw9Eh6qOUFIOhDwlyGZYDdGE/kvnSUeWSb0J+ik0Ea3bgq8XfYO6aC06H3oQtuzYjHQ+jaxqVtYJOgbcfkT2xHDC4Sei72Gnw6mbE92sKFntEAUmxH4R1L4AoKlNuPdlIdXWwGyq1NmcqazN3QxA9tqlN4eeNweIWVVGc3L9MwNQxnYzIsnW+RWfr30yHggk3GeDtjIuS5RaM+9fU1XZJtBt/5w1v8hcKr5/+93y/+MNVnhIt476HLhrxlNYuGaZbCo9qtoLAFhOBmDO/B5W0HjNGlsQuDmR0ctknYAvdTQKLF+6ti7fuQnXPv2oaD05YmmMuOomXHz0qZKINUZNujZBDB4vwxZ2irQWAEC2F3MDoAj82Jen4Mv1vyGSTQvLa9T1d+BYf2txrc1SEsDnMeUFMhkJLsgwFg05S/fPyCNZH4G3ogRv/u9LTHr3dWljpMkJ3UivG3C+BAxWix7XqMZkHFtjdbjnufFokMYyBUPOHoRrj+svWlIu1YmsR8W7v3yLyfNmIeV1Cltq6t2jcXSLDvBkFHOTY3BWcAmPOYF3Fn+FKe/OlmTSn8rjmwkzxcCAeik8XzLlCOgIAOjMY+Srz4sGYEpV0MoTxCt3jULXQCWcOYcABTvUBK5/dDi2GXFZnw4tq8KkB0bDF8mipbcEmZQubJyA2wvV50SdkkLUr+CBqU9h0e9LYWQVtPGE8PpDT6CtM4B8SkeqxINLJ4zA6rrtwjxjy/Hce8fJdRMQ3JNPi6vuNr0ReZ8m4O47jzyLcDyHCk8IyVgc8ZyB0rIyqT5yI+V4YktfzAtc99Aw/JHYI0FBOyWAaY8+ifZaECrPlUL53FCp18gkrsCwEMazx4mYouOZt17FG0u+ETCR7eTPPzIOx7brIi2dBL9EayuvIJ5KiqspK84EW+jiSyBUghFWMxk1eV3yu6U5TdxjaVRC9hVdPqnp9fvfm/Hs3JeFJUQDjFBew0ldeuLZW+8XQIi6sDGHjp82/o5Hp0wUUxEGDSMvvA79jzxOgASul3ztjNZDKfPhhXdmYfaC/8IdCkg1ePhNt6Ffz+PgiKRQorC1SJdqNLVtFm5ejQeeGy/7JcHy68+8AFed/R8EdKcEUwxACBxznHHs53itBhmApiRH1JnFp7/8D5M/flO04lg4mzh8JM7qcDjURq7rptEBARGuhzSc4Ngj24zrOYtfJaGwPFOP34dULius3DtfmIAFa3+Tdo6eLdrijWHjpFBgOJwCNHAuWM58BADXp+tx27gHUZ2OCjvrslP64/p/XwxfPAdHVpG5ToCIzEFp42Dw48gLy4mO4j6y19WcsD5nfv4+XlsyH/WpONqqQcx9agoCDVnR4HR5fPIcQx6POIbHPXncNOYBrIxslxak7uHWmDFmIlpk3WIaI266qaQAgTElK4Dho1OexncrfpHCAl3D77z4Sgw67F+iUen2+ZEtaNcQ1OW4ki4Bske8Lvwdr8Mb336GjxcvREM6AYaJxp4IXhwxRjQUyRST9k9WFET3ryA9IMRqss0MAe3eWDQfz709C2mvJmDfiCtuwKnde6FKCyDXmJC1ih8lMPzlml8w5u1XBLgugRP3XX0TTj+0l7Q3s/V10uyZ+H7dMtQlY8KYHX/HfehT1h4hXYHC1irKtFCnlAwCp1tcGYVVwueoOZFi627AhR3JCH7dtg5PvDoN1UoKiVgcQ07oj+FDrkEgbghgRQMjgqlsM+WazLGVIoODxk5k3RNwpHMk2/FLA9idT+CRF58VDUA+cwKAbAHmPGMRYBfSGHrv7WikJJeq4rCylqJLe5AWkgKQ0+MXxoE34GdaBoX7AFvYkRWNUpqASPu0QxNjkXmjnxV9Z4+qibzD5U+MwIbYbkkuCABOvXWkGF+58poE71yPuV4wneK93pDYjdsef0gMRjjPrjlxAK479xIZn1TqfP/XBSIlwDHP/eXuIVfjP31Og1ofR8jlFaavtAJRi4/7KbIoC5cgXRczuyjIGEqnECwtQyIShTenmvIGal7iZrKNsx4Numrgj+q/Mf39N/HrmlWmbmROQcdgOaaMfQIlebcA64yvxBGRbZqaJsUOac/kM+d5SE/N/i8r1rDafu1xmBV/CfBHiYeCJpsdALTiruL3/i8AsDiWaa64u08CLNi9CSLy/2IAiePPSp6KwSs78HmgEMmeIFm/Y/9+yh1Y98Nq4d0nQbMVb3ke9uKunLOlJV+Ib61j2UHW4nsp8Vehpc+6v9a17y1sm4VVK5Ys1vizjkkGoHXPiuNce2xbHFvb7zfPmUm+xYAUJnGRLqE96d3n/lESoCAPxePYgczmYvfi52R1ABVfn31M2MerPW4XoEgAQHOeiC665dRqen1KTBkOhsTwK6v6sAeluOv+O3HKKW2xZNF7OPLI9ji9exg9lY3w53Vsagjj4YlLsHgl0JCWrkbESPMiqJYDKn1AuwrgyJ7A3Te3Qudyau22xJs/VaD84L747Ju56Hvm+Zjy8ipMfmYmWqg18OtRkZBg0TenaDBIMikw0d3CKNtrNiBmYTZGEoEYPlc+Y94jAoBTpkwBGYBcp10iI2EW3S0AkH9aGnVk35fGDOgfLMLiqa+jMpWHm4xxl4L80Qfj4Il3i+xD7p0F+HnaXJRkDPgZ05PYUBJE6zOOw+otfyJXl4AnmoGysw5hpxMpPSWFxD9dBk6642oE/nMysokktJgTX1x5K1rWxNCS16pnUaca6HLW6aiOR5CJxNHw51aEKPeRp0e9AzU+Bf4Bx6PzDUOAMj9yJCbEslj46FMoX/oXgg0JZN1mQdmIp5B3OhFxq3D2PgzdR92F2rBDWGdc47XGKCoVH6qnv40/P/8BpVlFYgCeB033kqUeqJVhtO5yMMoqK7Fq8VJh0a/f/CeOvXQQWl51DnYGFESTKZFZCDvcJivP9JQwgT3T09miUchzmfXqq7j66qsFALSYmTIXWLSxMaw5Jq0ck8AvfQqIuxBs48uay+KU7mAnltn5xDhNJGIYX2dpoOWHh7GyaBLngJBfjAZZwOX38ppN9iFbuQ2JtaOJOErCQWmvZiFTS+tSnOI40gmUuzU5BsFh7qcsxLGAzDkkbdwOU+fcoWdNwz7BixyoT5F8RHzFMEE8xUBGT0qMTidgavG5s/wedlhwLhlwGyY4HBfjSId0A5ijNi8F+K2TX0T1V98LwcCb05BOsbXCgbiSRIM7D7VzR5z4wD1Ity5BvTcHj5aBbtCUi8A6jUYIjrNzjPqgJkZB7MVQTdd7p+425SfYKlxwAbaei32NshfPrDXJKpRYc9I+X4v3GDsAWLwHy+ds+0dz338gDMLaV4vX02IAsKk4VAAcrLFore9Kzc4V8iNxeLNEJJnAFY5MAJAJoFQ5nQ7R8YlCF1Hna+69CRFvAt6WftQ11MLIpdHj0G74ddlSJMli0PxQkirO7tkXYy+6Ff6kWWXljXOT3eOKY3H1j/hxzf9EvTOXzKOlqxUG9h+In5cvxY6t23DZgAuR8Xgx+IH7sSVRj4o2IXRo1xLxmmqUBwOIJeLYuPkvuLRyhIwgZo95AQeHW8FJ90e2OsBs0VGyqoBmbJ8VF5p0FIqWh+rlhM0JUOlz+OHOuxBzxPDad9ORCSURCgXwx4b1KC0NIxKJCBOkNFCG9hUd0OeoPli+cDl2bt2Jk045GZ06HiLX4HUE4VPDyKVNTbCcmhVDDuotmUYJGrSsEw4yjLIZ0i1g+HTREfxt/RL88PN3KCkNo3FPI7p16I5+J/ZHPqEgqIXhZEuwCFGbtFAHnfv0BJwhBZt3bcBn3/xXEou+fU/BsmW/oX2n9ohmIvjj73VIZxNo364jNvy+HkE1hKsuuAZhpUwYhk2LVIHRxdHQXPC0v2PV/i5g9s3bGsBWcFI8CeT6m3HasSaDvTJoH+zWALa7KhVPBvsxiifMPoFEM99vD3iaC0CaPk/Rexu4SZDcHiTbzTzkvthOUgK8Yt3NZpyQm7suOSf+r7HF3QQAY14Vd734JL5bs1RaAwgAzrQBgPKM2QlP16hcgTngcZguiXCYLVNiHGUuij9uXoXrJ48VMX6foeCR627HGZ2OQNggk0iRRJOthw4mvtT6sGzoC3b14rToyOHr33/F6DlTkXKrMFIZ9O/5Lzx07lDTtVYvMEALlXjRWWLroGEIWEEWCe9nhS8o1bsXP30Hc+Z/jFzQI6zAD56ejpaKB45IQhIkgj5sLWS16LUP3sGsrz6W1q+sw4GL+w3EdX3OMhPIvCYthh/8+i0mE9Dzmu9NGz4GR1V2gD/FNZGbJ4FNNpgY0tL89uKv8Py7s6Ud2JcuAIDwCwhvijJzfTGZswQAH3r1eWkBTjgUVBEAvPNRdA22EE1CAoC71RSuG3MfNuWjEsS00vyYcMf96FHaFr6MCjerkHmaJinCVMqEnPh150YMe3YcdjXuQamnBEe16oSx19wunyX4lC7x4OInH8Dq+h2y1vYoa4O59zyGINlsHjciDgPPvjsb8378ErVKCqX+AG7rfyEuP+3f8ESzAiY5An5JZMn4Ie0/GYvCWR7C93+uwmMznkMN3cd1A6d2PgJjb7xHdBWVFIEviExE08ZGh2iKKTsU0VuNGEkBqB+e9YKw6WgAcEav4/HA0BsRzKrQCf54/UhHYuKamYmnRXOM4Icv4BfQmuOXRgeRZNzUYvT5kI7GhZnDAFoSkhyQ0NPSprzDiOO+6U9ja+Me1O5mCuDCF1Nek/blgMsnTLSft27AsPEPIxN2wZUDrup7Dm4afCmMeKbgius1nT+dBu554lEsq/kLiXwGnVu0xdMjx6Bl1iMgJHUhuY+S/Vfn1PHInBfxyW/fS/AZUJ245pTBuH7ABQIAsgWZYKe5vpgFGO5RDLYImHIMc6/9o34n7nxuLBD0iBHDcR0OxaRr70ZJ3mkyaNkHnMlKKzATSzKDJGBFXhK7SEOjAO98n2zIBp+Cu6c/hf+tXy7B4uEFALCCLgWKqbtlubtzTscdOWxK1eLWcQ9KCz5ZB1f07YcbBl4sGpAEQem0xuIBDRMsBqAITbNomE6i1OMXFilZr2TRjv/odTFFCKeA50aMQq+2XeDLOkSnly6nDE55vLgrh+HPjMMP29dKq1JHTxlmT3wB3to0fBRvdptAOgXG2QJOptxdox8S/b9waQmMSAI3n3cprut7DvIE3sJh1EUaRQuYgDJ12AIuj4xdGszEncD2fAKfr/0VE19+UeazO5PHpSefhRsGXihGOmz/ZMWc7TSamy2aptYemVwp6KjRdNw/42ks2vS7ALsHV7bGKw9PgLs+iVKHT3QuOcfyLkVkDB6c8gQWVG+E7naIcPmIy28QrVU6WOecDsxf+hPGzJmKjM8pzOgzjzoOIy+8ClX5gkM1i3DS4mL6t9BFkUVbtqqS5SYgj0OBEXDL87t6xF2o1TICzpLNPeHuB9A10ELMhNhKTc3O8tIyxONxKbARYHWF/DK36Fgb8vmhJ1Ki6Rn3K3hk+iQBAPn9R1eYGoBsAeZ5kPH58OSJ+GXHJjSmE6KVOvGuB3Byqy6ocvrRkM6Ihp5Ok5hCKyPlJNIe87ofn/MSMi5V5vfpPXpjwtV3wZ8wBLDbacRwxeRHsCG+WzL0HhXtMe3Wh5sAQJr20EjHUPYCgJviu3F7AQCkTuAtfc/FVedcIOscDVs2Jnbj6gfvRq48IHqqR1Z1xOT7HkVVzo1sfVRaplw+j3mumkMAQIKhNMJhIi5rndsl7VgElS1ggwL2BJ55TtwfyPzk+K9LxfHcazNEw5RjhWPjkTvuwcDeJ0Pf3SDu9VzX2I7MPYVJcCQeE/d30W1LpUwzgULbpx3MsycPxYlJEzhjY6jY4z3r50xErZedjWa9dyANQHt81RwI2JTskFxgZ9QU2pOtRNgCynitB2Jb7Ksid6Boaa8Gk/1eML/hy57U2QFA+7nxWVrnY/+W4mu1f8YEAwqC8wXmpcTtBdDMDmpaRfim5KwQV1rf29z12wFACzAsBvuKn709nrXafEmC+L8AwObyAQugslqVmxJQK38sjMsDPpVCfGfNEztoac8LmsspJG/VCBywS80EAKlxberimU6tjGnZUeBlAcrhx5aYitvvuwFnnFaFLgeHsHTxT7j8tJ44IrsZKmqR9bixfEcSC1bE8eTz1UjqJCdpKAv6EfTEUBY08NDwnujVVUepO4qQw4uGeBu8+j8fcmUdUV5ej7qEipff3Y7XZryDinw1/LkINIJqIiLH2NQDgw7tbNs2TI2zvfOpAABaTMBCPsZnIwBgwQV41KhRZtwgxgam9jbXX2EASj5vEk0Yl5eTQff+j/j5hbmoSOVE449xUa5XZxzMFmD2M89biJ+nzEZpKgcP1wR2f7SvxEHPjBQJIBgO1H70BX6Z9iY65t0ozyuIpeNo9Luxu1MpznxlPHIeJ9SaLN657CZ0iyso5T6nKNjmVXDcnOeAMh/d1LDjrY+x+72v0TKeFyZ1Y8CJzW18OOeZsci1LxUHdF9UwYrHJkNZsha+TAaZEg2HdTsMGxctQ0DzIok8tpZ50Hf646gucSDo98LP3CESRfyX37HmhTcR2hWVIgqLdcxD9LblOP62y4GeXczWywCLUAkgmcIv3y3EUaecgGhVUPIUAm0u7p+SrxcAJBbBqBUsmuekNVJaQoOmmi3AZADSyd4EfQrMaO6/NoMgu8kG98IA4xy6yni8EisJ657xHP8sDSJLwpVPQ202KedM4y9vxoAvxeQqSTomWUmmIYvXCSUURJ4YB1VM2F3n9SDK2Lk0IPt6viGKcha0HV6gIQ40xokwC4DI+DIVqYcS9Iq5HKVtOLb0ZEKkS1y6YTo7p3Tzs14v4PMDfg9yDh05L5mJKWjpLLwknDRGybQwhzaptLyPIi3G63SZiLpGkhbNE12AP4SMasAVjeHb6+9Ai5pGBA0n7ROQVAGnyyVdpkrAg7+zOrpdMghV1w3CX4hBc6vCxNQLsmDESOS56QVcS/JKIuVpcLo5MuyIMw1MLIflA61R9jW/GAS0r4nFmIIdc7DvgXZMw2KwF++91u9bAOK+RRfbjteMb4d9DWbsx1eT72yR3IdSU7NSjIjEQcZ2XItOLfoCrAjpWUlIqGnEoJXi+3eOvhcoV1DarhQbN29AjyN6SBvM+g2bEMvogvz6sl7cNOBS3HzCuXDHDQEAyY5ge13KGcOna/6LXzbT5S0pAuDdW/ZEWC3F7yv/QP8zzka3Lt3w6scf46kP3xMtHYfbQKtyD9RoHQ7t3AlrN26G0x1CvCGHtt7WeG30C2gBP/T6RvjYKpHPmloiEnNnxU66IdYIzZmH4dTRmInA6/LCk/XBxYSKLVV+A1+u/S+Wbv0VjZlaGSCunBO5TB5VFa2g5VVUlLRAqiGF5K4MTjjmJHQ5uBsUQ0WAejoxHX4lIAOeC3DWYSCjMSkz+VGa4YJGfUDaVLOVyK+gIV+LSH4P3pn/JvbEdiFUEsTu6lqUeyow5N+XIaSWwJPzwq36BAAUAVIGlE4V8WwEcUcMb304V/r7zzlrILx5LzyaV1ymdDWN71csRFpJomPHjvjm82/RseIgDDxlELx5ti+ajA0ZODwnqf4dSJy2iAFI0XjbJm+fIPZAxo6k20FAMgDtm3tTYFhg1BUDgPYAwfzcP4vo2oNW67P2wML+nj0YawJEbXT85gIggiPWZJVzLbj9FjMAmzb4olWm+Oz/n1RN7cciy0I2fALzHgX3TH8KC9etkLFGE5Bpw0dJax8Zfzx/JnGc02QE8tbFkRGAi2LsbDlj0kbxcc6TJVvW4KpnH0XcbVZl7hpyNS4+8mQBanKsikkLgrluEBSQe2kTO6UeCUE7tj1dO/Y+/BnZLZsczRCGDb4MfbseKQAMGRIEDchskGBcVcQRsyGVwDsff4CrrhiKSodXkuEpH72JOV9/CsPrhEM3MGv0U2jvDKGl0yt0eT3gQsqpYMOOv/HIk49jVyYmoAe1VIacORDXnXi2uJ3yfsRUHe/99i2ee282kmTq5FRMu3ssjq7sgEDKBN1ShFEKDMC4ZmDe4m+FARh15eDPKJg//iVhAMo4LmipWgAgNdsIAH6z5jewBZiuzDOGPYpD/ZXwGQ6kyXJx5XDJiFuxMdcg5+lK6Bh4bF8Mu/BqtPKERJ8klxZrOzhLg6jOx/H8e7Px4U/fSFLviugYfsWNGHRkH9HIIsss4lNx+eRR+G3Xn/JMDittjXnDH0coZghQQhbW2rodGP7MWOxUkyISHEopeGL4Q+jBa1c9aEwk4KH2C6t9Thecbg0bdm/F3ZMew+aGGih+Fzy6gkeG3oqzj+gDV1yHpnNDd4oUgrRrcD7QgYzBUt4QZifbBumOPHzyBCzZ8LvomAQ1t7Q9nnr0sQIqUkeLgFWiISLVO36ObRvbd+/Ctr+34tgjj4YzabbCcfxS0PnX5cvQ/fAe8Hu8AirSwZU/p9NyxKvi4Vefx7fLlgijidqNLw57BEe07ChGBASMqVF5yV03IRYkuymDf7U9BI/efg/albcRwIeALUmzbP2+Yvht2KTXSwLfJliBZx8ag07OUgFvAjmnMBd1t4KVe/7CbZPHoU7LCFjCive1fc/FjQMuhCsJuV+WSydbf5mMUdrBbDXImuLTbgf2KBk8NO0pLP97I1SXJgYLt599IQb0OUUAGoI9BOGof+lke4ieEbYTW/rXrP4dJ//reNG/Y7GBYywa1HD3tIn4fu1S+c7DW7TB63ebDEAF1JlloLSXmUx9wj8LAODWbExcBK8+oR+uH3gBvBkTZLIAQAJqFqgp5jFkAebz8OUVaflxlHjx6bJFuGX6E8gHPPDEdfznhNNx83mXC8jfGIkh7A3Cm8pK8hZ16LjridH4356Nos9X6QjgsTvvw8mHHAklSa1JQ66TQA/ZVfc+/og4g7O9l8kSGXM3Dr5E5r1RH0MCebhLQ1j312aZG13ad4Jf0aDG0gXdwTzUqhIs2bUZDz71OHbsqUGpN4Dj2x+KkdfdJmspW7lNbRxqT5rtMQK3UutQNRALOXHj049g+fbNsra2cPnxxphnEEzm4c87pQgijGdnHr/+tR5jX56MalVHLJNCqeLCyKE3YeAhx4iMCcGkbekIhr80ESt2/y0FDp7vzQPOl3WC7rV+zS0Ji0iduD3wlpitqJT6WPjFV7jm8qECmPH4Ga+G2fM/EgkBBMy21qM6d8VjN9wl2q5kK5YGQmisrZO5QoYj50ddOo6PP/svunQ8CN3aH4RW4TL5DhopjZz2LBZsXSNs46MrOuLJex4SMNxBDR6fR9qqh095AkaJT8xdKFkw/Z5RqHL5hbHItiVHLodwKISGSL2M0a3JBox8fiLWNewU5mcgq2D87ffhxLbdZP7yvKM+4OKnRmB9rEa6KQ6vbIeXbn0ULTKs/VNHVpN2bgsApG4r9U/JZN1uxODSgZtOGIibB18meyIZp3rIiVHTJuGdH75CuLxU5s0N516MIX37o22oXKQRpAU3awrpR/WErGGNjVGsX70GJx51jOh6ERQmYF2fTWL5ujU4uFNH0VhkwYwsy3gqLqxZymK8/tkHmPLeXHEVJ4t63LARNDgSiQAAIABJREFUOK7lISKpwOMQGOTvUpuRLd2cpRTUF4MWsqyLJEbsLDph99sAtv3iq4IJQXOxjeRtNgCwGGAygTNTqsP+v714agejmkuIVBqdFOJH608LCLPYcIzfOd8sORnreqx448CQ377GdPZrtz5jsnbNJN26bxZrwn6+/B0rhrWz1eyxZDHQVgyGWce3zsPOnLPOwX4eFhBp/Z71vfb7ZQGA1u/a40cLaLTfH3v8bAET/DkBQB6D4/pADMDi6zGvfS9L0R4/W/elmEG637M6AABYDIhZxytOlFmwsgOAYjIgeZbJhOfeSDYbWdvpvFsAwDc/moUOHeJoqP0D383/CuNuGIKGL17FvzoHkQmrKD30SHy+Ko6Pv9+Nj+fvQM3OPCp8XnRuo+K6q3rgsI5xHN1ewa5NK4CUCzsyHfDt7sPw65YGHNFNQ3lVR3z7qwP3D38MLVENnxGRuJvMjLymQXW4oDgY8/IGmm6pxa+mtIZM/EIrIZ8L13S6AAsAyEI5WdOMvwuHYEzCFwFAGsSwCFcRM4D3FuHnF2ajgka6LDR6FOSOPgSHSguwC/jwByyaPAulaTN2YuyRO6w9ujz/MHR/Hk7e550N2P7Kh9jy6Tdox0JnRkfe78VKbwoDPpkpIBRqc3hv6K3oShfgSErIARt9Bk7/aBoyYaewnOu/+xXrHpuB1vVpeJ0aarU8/qr0oP+4EUh0bwsvdelWVWPxqEnwba1B0OdGXSiPXkMvx7pnZiCU9yCbNrDFr+KkD6ah0UfdZB3ORBIeaPh63DNwL96I9jk3jHRKgLTtPqD3NRfB2+94JAJOMW1iu2vQQ5U/U+LFF/ajMZsy3d1pFEf9vAJlQ1hklDRxoIn9x7FIAJDX+PLLM3HllVc2AYAMfWVOFjQAm5i9BdE5/qw0lcXSV99GZvtOYfHLeCVMTBkplweBdlU4rP8pyJR6sdtpSDyuRVIINWQQ+3Uj1nz7P7hyhkiulbVsKc+CZIfTzj8XroPaIe/XhKjFwnsmlUQFgb/6JJIr/sDPH85HMKcgVtcgJKpgeTnyIS98HVqj9+CzYYQ90k3DwlNIc0OJ57Dj+8XYtnQN1FgC0dp68z5VlsnnTh48CGhdhmSpG96sgUVPzwSq9yDrYFuzacJI8JOtwry7DKZN48gknOEg9uhOnH7hBfAc2gnYtBnf3zsabSOG5GQkgbQ84lCsXrMKlSRP5R2oz+fR2LkSJ0x7GLVBFYbDK91CqXRMcg0SXPh97EkhmC3LhCMHRaWOoQJVN5Fy8jktAPBAYJ5FXrJ+buX21nr5T3tA8R5i7aHWWkpMyr62Fe+l9j23OWyguPhlLwbK/mwDAO3YTNMeumv3KsG3uYBYpgIco0zgJJmnIDmD3YwuACD1kpjYvvbRPMz+9E3Uox6eCg8S6QQOP/xwYclt3bYDTi/bTOMoQRCP3TAcgzsdA0ckY2qFEQBUHAIAzlk4F5vi66FVZNGiRQX82XLUrN2Ns3udja7djsD2bAo3PTwS21M5SdizqZ1w+mlw4MVhnTvh7zommwHs2FKHgcefjdsHXo2SrBPOtI6AzytUZb6chgkwqAEX6qMN0NzAyo0rsGbb72jXpgN6tuyJluWthSWX0OJYvXMZPvzxfUQd9UKPpElIiasUAYQQcAexp74GHs2Pc044D+X+Fgh4Q6IDg0QePtVkEjJQTOYSMgnSTpp8cAxq0m7szvglaCUd1nDpqMvtwZa6jfho4Xuo6lCGhkiDOBDp9QYG9P03urXuDk13CVuPLEAGhqSn510ZJNQEPl3wEXbWVuOcMweIFmJrdxtk6nVoLg05bxabGzfAX+UVJ5zXX3kdfY85Bf/qcRy0jFMAwKbgiIKZUrEo1qKwtqgiDcCCWcg+QQnbY2zVzmL0296qwACyeALZAcLioMIeGJhB0z+Ff/u2/xYDfMWBkfVz69ztAdJ+gYcFUBbNQGvCEgiU4NuG8NkDVut4/28BQKs9T9p/hUlIQXYF9818Ft9vXIVULoO2ZZWYdPdIAdyoLUFgSgTdqQ1SeOZkKvE8tXRegJgWgbDQ5cnM/CNSjfMeuwdKZQDxPfViivDokJtEv8mpeU02FqvZZBSyLbOwiVkOoFxHuPmw5fTDpQsx9f03hKXj8njg0fMYdNLpGHxSP7QrqRAmDjcbtnQwEVvwy0/4+KsvsKNmF64dcjmuPHWAJLgf/PYDnn93jjBZwv4ALu1zphhnhJOmREE8oOHPyB489+pL+HX970Jr5/W4DBVD+5+L6044WwAUAoJRl4G36QIsLcCauDbOuGssehEES/O6FNOdtcAaJhtp3qJvMPW91xF10gVYwZcFAJAiu5IksCJDIwdVlRa1R16dgq8LAGCFN4hpdz+KLsFKYYqxzW2XI4Nbxj2I1dEdUENeaf3M7G7ApacNwLWDLkYbXxnSkaToY7GVedY3H+H1z98Xh9RcMo3DKzrgsdvuQwdPiRi1EFSK+h244vnRAgAyeTo0VIV37x2PsgSkLY9thZmgG1Pffx1v/28+0hqrjnm08AblO0/oeQwqSypA3TaCFRzLS9etwkvvzcHfuSjqElGoehb9ju6DkUNvQWs1CJV6jkzk3R40xKOSHEvgmjUkYRXHdZdT3EjJZJq3ZAFemkc3ZYi2GVlFF54zCOef2l90s0o8frmPhqahurEOC5cuwYeffYpSfxAT7n8YLVMOAY4zboghx+ufvI/uRx+JAaefiZ6HdBUNMmHUuRRsrN+FEZOfwLaGPRKgtci58PFjU1CaZau5S1r/6pU07nt6HH7euVHYe650Hmf26YuLBpyPTmVVZouk5pIq5+OvTMX7q38UxlCZ4sX1F1yKi/qeJY6+ak4RkHVz7Q489Nx4/FazBQh7kNV1lGRU3H7GRTJetRjbFpyS3PMlxifiqG0CgdxvaTbB/+gmu+ivP/DUnJnCUIvGY2gVDOPkXsfivFPOQptwuTAeCdZSA5L6dV+v+BkffvU5GmrrMP6+kehd3h4hhxuRTBL1moH7XnoGizeukvXgsKo2mHnfOJTqDqgFAFBRTc1QPkNql21J1so4/TsXE3Otm4/thxvPPh9uBlL0U6GeMduRFer7mMCvFCfo4cKCg9UK43VgWe1W3Dp9AjY37kbQ7ZV5dPkZ56Lf8SfB7w/CkdDRwVcqTt6MF6Z88AbmrvwB1amIaKOddtSxuOW8y9EuVA4fDTfSSaz+exOmv/U61mzbBEfAK8U+ghduOHD7BZdjaO/TUKZ5Ec0ZcpyxL04S3b/B5wzESb2PRZc2HYQRmMyZ3Q2fLf4e0+e8Bs3lEiYenbmvOOtceJKGrJNk/wkzh0VDhyp7Mdmb4hzpc2Lie6/h7e++QNKlSNv6I1fejP69T0ALb1hab+myt6GxGiOmP4NtqXpoPh8SjVFpAX7gihsx4KCjpbWf51SrZPDW0gWYQZ3hXFqYZGG3G/2POwmDTzgVVd4QAtS+IVjjcWOPnsDXy37BNz8sxK7Nf+POoddh0DEnCRuCup1/Jepx57Nj8FeyHknokvAd274LbrzocrSvaotSr1+q/HyetdFGMfB48e3XsXr9H2hXWoUpo8bDHzXdu5Me4JGXJuHrv8kAVHBMWUdMJABoaHCxXYlFp5BHzJA+WfojskEyA4FOrjBuvWQoeh/cA15Fg8/lFvdsFhp+Xbca4199ETszMWldIrvl7B7/wrBLrkJpumCswblR6cMl44ZjQ3SX0F96VLbDjNtGoTLjkLZ0GkmRgcgxLh0nqoGNyTrc8viD2JqPQdXzuKHPANxxwZUCoEsByu/Esr824J7nJ0ihhMmh3hjDRSf3x8WD/oNQqET2Kt5LXlvCmcPCXxfjo/nz0VCzRxzRu7XuAE2HmKD8uHUdHnrqcbTv2A6XDD4fxx7UDWHVhUwyAWfQhz9jtWJotWTzWmm16ugpwfhbhuPwYGtpyU65HPh80UJsqNsp86nC6cPl/z4P4bxb1iOya/ePiUz9KWv+2uMrexzTFPPZinbFsZjFELO+40AJTVPcUwAjre+3AMjmYi35DPWmCgBgcWJlteRaAKAdzLSf+z9FgHYwr7nfswDA5pIjAVKakWixd3j803dbYJv9+TTH7it+PnYmoBWTNs++JLvXLKDb70dT21dBR7H42dmv1Tq+pfNlMc0ssLIYMNx//OzNHYrHQPOA4d6AWY5VAADtOYF1P+z3z/73fcZ1odvEZGkRULBEaEzmEdm5LAomozHk3SXYqgdw/9gROP+8nvjo/ZlIRHZjwg1DEPh5Prr4Dcz/fjNOvuQkrMm0xlnXvY1YofWTLbyuLHDMEcD0cYPg2/UH/vp9PY48tiO2OjvgtTUV+HTJRlzQ73C0quqM6XNW4aXnX0ULfRdc+UaTiUyJHBojKE6RluDa0qRBdgAeA+N2XrvIOxQAwOeee05agPlvAoBch0UypMgEhAwrFg7K4iYA+MvU11GWZsqZRcqrgCYghz1+L0D92E9+xMIpr6KUhpiU9KDk1+Edcdi0R9EQzIu0S7nDDyzZgO8fegytElmR3WFhuqbSj2MnPwy0bwUkvfjsipvRJqYjmNTFUG1rWMO/3n4WUW9eJEwcq7Zg6YOTULU7JsYPDVoeuyuCOPnBW5E5vitcvhD0WV9iyZS5CNI8LKRhe9DAWePGYMPIichsrYXHcGJnyI3Dn7gbas9OIu4VZKF8Txzz7x+LljVJlCQNYVDv1Awkju6EPo/eA5T60agC7lBYQD9nju2qKdF3jqXiYsQn5hn5nOjs6R6TBeil+UuOxldml5TlHkHJCr4sExCLAWgBgJbGKmPZYmJNRUTHT/eOh7a52gQVydw3zIJEnC3AlUF0+08/tD6/P+JKSjoM3A06aj7/ERte/S/KU3nEkhEEwwGkEmnAQ4kgA3rrMvR75E6gdQmyYcZ8CZR5gsCf1Vgx9yPEl6+Htq1eDNLqkzGUVVYgl8xK0bjOBQR6dUHvq86H0qoUGuVlqmuRWbIO6/67APVr/0SQHaGaCkMl+SQtbEx3aWv0uGAgQheeCsQi+O2R55BdtQEOjQ7dpuQZCVFiUiZT09TtzFLmpySE7ZqCQcPvAg6qwoq33kP8y6VomchL900q6ED3a/6Nrz/7DK22paQDwBsKYK0jhlNefhz5g9thV5xzgUWiNAJuBWomI7mHoXqQZUuzOycdn/JsxSSInU0EusUuZJ8imR3LKJYmsPYEi5hkrbXFa50da7DjCtb+abGtaSxWvOfa1/LmJDzsoKC1dzaHJ8j3Fhj+xPFMvGRvbCDraO3OlbIiN200hfXZoiZKu6DTdPIRrSIyO51Z3Db+Efy8eaW0rqrOLKjY1bt3b2z4czNKWrREbUMcddsbUJ4LYuqIx3FSWScojQnE1axoOrmou6MlMfWjqWhU9yDrTYrwZRAVOKvPOWjvbw9Dc2PukgV44e03SfJE3qnAGWCGvAdn9jxYBs8fOxtRV5uGGnNg+tjJOK714XAn2GLsEJMPabkXrQRVAATN70I0HRe331fenoF8qS5OOl3LeuDUPqehomUZItlGbG34C29+MRcxXwPSSholrjBKtDIoEQ1qSkFFRQVO73smwq5WcMMLlXphSR1hjw953WRZiYW1m8LqtPvOCm1Y3H5ydMWxtAWyYgAScTTgix8/xcp1K3DymSdhzYb/H23fHSZVebZ/z5zpM7uzfVl26R0RRBEVNWKwa6yJvURjb9HYjYJGI8YaY5doYo1+mlgQW0AUG6KANOltFxa2706fc+bM/K77OeddDpPFfN8fv70uL3CZcs573vI893M/971KWtu2bmjE5DEH4PB9joDfCKKQdiPgC0qbnRYqIOONY8P2dfh47sc4/PBpGNJ/KMJaBIV4AWa8gIpwpRyyKW8CGX8Ka5pXYd68ebj6/Ovh1X30FrY2M7vSpCa2AIz2hNk9yLHEdhVb1OOxtAucQYWziulErdXk3x3g211EWgAlraiNdjdR3N01Y/5/AoDOiu2eAlgmu2qcnIFYbyswqcfFAbY1YH3Gjn2h/HsKMncxdq1nwrbUW2Y9ii/XrxDR8bJIqSSRbMtj9ZEAIKs2rDKpiiGDEgI3JQWfMLBOO+JYadcz8gY6tRxOv+8GbOjZiUAghEAqhzGBSozvPww3Xv1b0aaT6rRUIC2xXOUAavESyMDOC1uvw2viSbadfvoJqN9PgMFfcKF/pBwN5dVo6FcngHlLays2Nm1FS6zL0gMsQNw4X535mEgRMIG7+Pc3yLVRY4Kslf2HjsSphx0p71+xbTM++HI+tnW1IVgRFWdjGiD4s8BFx54irZ0E38ieo57dq0vm4ok3X5ZDImJ68Nz1MzCxeghCtgtwlq0QnoK0GbL985/ffIqn3nxJDEHCOvDRn2ahnyssTAjpPrHdtNn6Tx2pGX97Ap+tsBiANLB48qa7LABQdyPrymGrK4FryVqKt8LwsWLtkaAJPSkMrWnAuIbhmLj3ePy4bj0Wr12BTbEW5IJs88yIW+Qt51yBY/c5EOhIIOoNCAhAEPTMB2/H+kS7JL80HXnjpvtQbXjEWZItH5wrrbkUHnztGSxY9r3Q/XlYsFJHF9sRg4fbrX46tm7bik3NWwXw6sqnhSG6z6DhuPk3V2JooBKhrEu0QShQT8c4igpLtVRnazkdgMk+JbTFFvQ8UloBntoy/OXVv+G9z+cKq5xnCyv1Q6vqsNeQ4YiGS2T+NHd2YOXGdehKxi1R/3gaF590Oq4+4Qxh5m1s34E7Hv4jmvSYiByHAkHUVlZhaP1ARCIRtPR0YtmGNWiOd8FLE5NYCqcefDju+OVvEKEOI9ehzyMalrO//FRMAOhUy+CPbOjyQAkGl1ZhhL8ct151HTSvG99tXoPfPXEf4m5TOhi45/9s/GQcuO8khANhYSPO//pzadsgeE6gV09kEEgYuOrYM3DxL34JdFPnLiIgnzC5lRulx2Jgs11D3JQpDB0JoMNt4O0v5+G5t19HPuJHRk8LANo/VIFBNXWoraqW+d/Z2oYNTVvRnIkhRVMJzYfDxk7EHy+5Dq6ULoA8zRNup3Prsu+E1Ti6biCevfkPVuGsoMm6o+YagwvOZwLGW9MduPqPd6IxH5M2zssmH41LjjvNruwCpsdigvjcVgAtwA+DWhZaqR8jguxu0dXLRP2Y+T9/xTvfzBewn62qbCWuCpeiOlop13PLeZdKiz/jxh+7mnHuvbcgHbFEopHWUROIYtygYShks4j3xLBtRzOSpg53iR+HHXUE3vv4A4v5bxYsE5BJPxeWKsW9X/vwXbw0d7ZosfE6o6URjBg4TFx5ec1bd2zHqk3rrWKJYQroMvN3t2FEVX+EyUilhhKlUezOAs51LRQQzRwvNVQ9wKdrFuPeWY+jS7M6EMianjZ5CvYZM17YNstXr8LHC7/ATlcKrnBAwC+yVLyZHG698AocPWwiojlNDFxYhIiVefDgq3/Fh98sgO4n618H7RHIphtcXoPBNXUSP+3obMfG1u1ojHUJ4zJsusU5+LEbp8u186infilb3u99/i9o5xzVAE9MR3UkiiENAzG4YYDcN9kz3Is5Fiz88jwkw/Wm8y7BMeMmCxuNYDJdgBdsXi0x5MSqgdICXF7wgi22Ic2LOHJoLCRxx7OP4pvGtaJlKgUnl4ahlf0xbugwhLxBAbPWr1+PxradsrYYa4qEwcBhuOvia8SlvLxAjgdb7PNo8+q4+JHp2BBrkW6icTWD8cy101GpawLASeLMVjfRNXfJc9mYbrcAwFxC2vKu/PkpuPi4X4lbIM9kisYQcP9g2UI8xBZwj3V+e7KmaP0NHDRE9ke28/Os2rBjK7a27hDXQbIVpo3dFzOuvRHutIlYXseV90/HmvbtAixSjHxYaTXGDh6GypISSb4I/G1q2wFPJCgi+nRTf+SmO1GR0YR53QYDdz/zZ3y/ea3MRz7vvz7wZ5RlIML20j7liC+csQj/rlj1fcUVTiDlP2KUIlZeMcikYj7FYFYAjqR2DpMRZzLl/IzeGJDguR3gOBlxCgTjHqhasJxglEqCigGp4lhpT/ct97sH4NOZzBWPkfo+J1jp/A7n9ajr/d/GdOp1TgYkf1fMousFw6QAa8XPKrZ2xuy8xmI2ozMZ5WvFkbVgSUWoZ8fnoATvnWOuxmX3e9zVAaQYkgqolXONSEhRfrDb+NqatSrm72se7mn8rGuzEmgBAG3mH//fMgGxHabtgqzuKcWGHh+uuvlWjJlQj6bGxUh0rcQTvz0Xq//yJ5z7s/HY2taF0IDRePGz7zBrTrdol3bHgUFRIMTjTAduu7Q/9ioLob5CQ1dyM1pKhmB2bH/865smHHvovmjZ3oO16ww8+8gTqMu3wYdupOlS66YzKrWlGWu6ZR9j7CFbjwMA3G18bc04GUuPJhImjz72Z9w94y7Zt9U8luKObbghPg52YkSGfDmF1t7+Ct8+/SrKs3loZg6pAKDtM8IGAD3Iv/8V5j/1N1TTMDAH5NI68uOHYtyTt6KrOiSdpqU9Wfi2xTHn8t+hLpVHRY7Mfi/WFdKov/ZMDDnxWNDl7d1zLsEg3YVo2hCN8MawC1Pe+gvylX64XV6kPv8eP0z/CwZnLHO9hF9DUwA4eubvgcnDRE91413Pw1y0Dp6CjmQYaKp04ZSnHkP3Q7Owcf73qEAAnREvXKceignnn2xJwaRyiH2yCN89/zr6J/OIsv3T5cIWr4kDH7wFmDgc+dISxPN5GNRWFbMmHfAUkMoboj9LMz8WHpnV8lkRuGU8E86xOGoxAKX9Vya1VVxyudy9DECvmIpy3u9iAPL/CcBYa3HXeqjqNrDy+j/Cv4HnR140rQs09OL660lZcV/Eg4MvPh2RaftzY8WXDz2P9MI1qO/Ki2GYEfEgracRhFcATXY+0LilqaSAMx68ExhUDoT9wNZ2fPHkSzCWbURFzERp3jrPGeuKhrLhkgJ9p5ZHW7kPB1x7LuonTSBjAOv/OQeb3pqHaHcG/fwlEpMytyGrzmtmSbhDDkG0lQYw9LJfYtihU7DwursQaGqFR89Kx4jleSAr02b+5QQIpKRGJ3JoK/Pj+N9dCUT8mH3fw6jvdiOYYvupG6UTh6F++iVoWfAFNjzzNup6Cgggj9ZQATUXHI/+Z56CTLAaMTeB8hQCbjo7J0XbMUNzHALvfpIJ8vDQqNClQTN8cj0ujcSNXYSlvoA8514vd2AXVpxnQ197o9r3isFC/l4Vt4o1ANV7nH+qvV2deWqv7N1bnS7G9gHYi+fZsXgvmcnMCw7A+chY15XYtrJAhgtbV2R65k3LxRPWhGfArRsGTA+p1WzxM7Ep3orT77keLYgjr7FKqqPO68P48WPRTR2Vpma0d+pAzIURoXq88cAz6EeNPRTQlUuKwyiBsFQhhmfeeAzBygBqa+oxesheaCgfAiNTQKSsHNvTMVxy321SJfWXlcAX0KAn2tFQHcGYIdX4dtES9BghuHNBjIo24Lm7H0Z/LSrBpbTJsr+bjAq6IfIwpE4XraeRQ2e2B8/94yn4+5k45NADsezTVQi6Ijj++BNQWhZFS2cLXn7vRXR425AFk7VSeHU/XHEPjtz/aBww8gB4835oLq9VeafbDHUMXRnkPTmkjKT8zqOFEPJGADKKmAQRKhXRV7tilTOk/bnb24m/vjgL/aL9ceLxJ4hmX6aQxrLVP6DEW4Zzjjwf3lQAYa3ESgx9hmgoZvwxvDfnPQSMEI4/6iRhemnUz/l6Drpau3DB0RdCS3ok6cj603j965eFfXD+kRdbgKKAa+p6dgHBIuTvAADVBJfJSO0K2+hC6UaqCasmtrMNpThA4f9zEguz1HZMdVY4i0HD4kXhXKSK4rqnIEwFISo4Ua9z3k9x0Oj8fBH8Lgqw1P8r3RMnql4cwKjvcy5iYUeJhqx16qsAWL1mT5uA87PltQx8cjkYBUPapghK/WHW4/h02SJpg+XGZ61lSx9K7su03MEkSafmH8HxPBDJAmdOOw6Xnni6MDd4bzS9eHzOG/jH5x+gk+1pkVIEE4ZoCz591/3QO2MIegK9+gJyPfZnMzlUwWOaLM/SIHakuvDW/H/jnXkfYGd3N0oqSgWUFx0Gbt5CHLIqYQxomEBWeYK44eIrcMDIccIOZAvb6x/NxvP/el3YHWkwQXBLok/tsJA/JIBAebQCvzrjdMz+8APEu7pRiGVxyaln4vwjfgEkdKuNqsyPvy/5BI+/8oIk32z3euaOP2JURZ0k7AKSujQBh1JaHumQR1g9z/3zHyKDUO724537nhJgjcL44sZGtpsGadUjA3DmC0/hs6WLhBVGEOSZGTMxNFyJcDov7Z1r3TFcc+8d0mpYUlaCAw6cgnXr1qG5udnSGCPIwGdN5zg9I215RiaL8pJSnHfCqTiTpibpggSUZAuZXqA74sZ5992MDT2tstcMj9bg9TsfQWmc2hwemQtMcql1sj3Vjrc+eh8ffD4PXdkUfOUlQrmn/qKI+NL1tJBHiNo16awkuQeN2we/PuV0AeuChlsSaQV+SjNkPi9sKKV/tFvyyOfMwhTZ5AENz77zOr5Yvhjb2prhDQetIhPPIJ913/yMoD+AfFIXp87R/QfhghNOxSGjJ0oRqbm7A7PeeAWf//Ad9IAmbD4GUlrQbwHeZNixDTnPAF7DoEgFHvn9DPRzR6TaSwCKVTi2ebZ0deC1j9/BW1/OFYBAKy+Vs4PmHgc3jMRMupvSmdPrxr1//Qu+Xr0McTMnIs3UkuI5QB0+EZyOJ6VIdNZ55+Cll/4uRZZcTxIXnXoGzj3+FDEg0TJ5YcxRCzavNDRV4k1xf7bWGobcB524d8S7MO/7bzDn83lo6tghwV5KN2Ruce3wnOaPmAVQnD2TQ40nhEt/dQ5+cfDhFsONSUhJAHc89gC+WrlU7mVUvwGYdcPdqGYhK0eGvinti/yToHuiYIhz9BV33SpsXlZXL5tzGzs0AAAgAElEQVR2kpiZ+OioLRoE1npnQUQFKkxssoYuQCy/2+1xSXsyW0q3dLTgsVeex5eNP4p5hytvJURkPU3oPwQPXW8ZSXA/oTnGsx//S9Ye1z/Hm4BZJBSS8Snz+uGPZVGi+XDglCn45QXn4PTLLxYmIMH/Gy+4FCeN3l+0H3nucAyf/+hdrO9qFumZHFtDHGZWsocRF+Yw5IALTz4dvzh4Gso02wXYZsfzDGTRQ5j+2Yw8B+osMuBuM1J48f1/4p0v5kn7ujcYkFYb/tCMJc21Tbdjtihfcile+PvfkE6mhMV506VXiVFNlTsgILXEF5GAMBf/ueDfeHP+R9ga7xATDkqz8D0yx91ea88le4OshYIb9eFKXHraWTh4zAREXF75N2o5J/MGVjZvwr0vPo12PQ6ToKa4nVtBN3/EJMWtyd5GbdEybxBH7nsgfjntWIztN1DcjWNhDTP+8iCWrV0r7ecESR+4bYa07BJ8ZMsrP5O6QozjCGIuXLsM7NvwBL0oGDo8/F6KFuULlq6smHYaMv6T95qAy848D4Mi1XAnswhQSJ//FgqiVcvgvEfvkH2OBSwC9c/+fiaCcUMcksmqlRjGqyHtzsEIerA124UrZ9yMDlifdeHBx+GqX10ALZdHMp6QuUowm+3kny76GrNefwXdRlrOUs47msYJ+CvGSJZeLsFSrjUCsaccMg0nTTsa1dFybO9oxV/ffgNfrFyCrd1t8JSEegN/MfagpqIrL6371JPl877r0t9iTN1A+V26kBM5h+l/fgArGjdaLubUkX34cTH2Ihs2bzJet+IIZ2yjYggnmOAE41TMs6e4qTgm2tP/80xWsdtuYFNR61vv9zncCbk/cD2KFJNiq9ntxHannGW44mAIqqRHMWq41/UFAjrLq8K8sd0Y1XWoeLD4vX2NUXEypsZagXM/BTKq79vT5zo/qzg25b9x3/zpZ2V1dRQ/fycg2Fd8u+szNYvJzNZUu13c+X3OxFblA87faTYY4oxvnd+3p7FR41HMgFFnhwKUnUn2f85Bq/XTAhW8FvvPRcds/t4iNhAglWJkvoCMpwJbu8O45Pp7UDNoOBLJjTCSc/H4dUeh/sdPEV+/Hp8tT6EnB3SngF9e/DN8v7OAPz74BUqywPOPXICmDQvw7/c248D9NPQrL2BQXR7Dp52AuxeU4a3FGYwZOxHNje2INSfw+tN/Rj+0IIgOkYASoyxKQOXdUgCm9h8LcvBaxTNnvrVrLlhrm2ufAGBnewcef/IJAQD5eum2QV5yS+bnjAMEVMjz38QXXszd9He/xsJnXkN1xoTPyEvR1T1hCEbecz2FEpH95Gt89dfXUJMwLHM0uJEeVY+9Zt2NzjIrDqxmYNvYjTmXX4+auIFqUxOzvGZfAZW/ORGDTj4GcIfw3kVXo741gSqysM08dpIB+MqDQHlANNnMzxZhxUMvoDyZA/xBtLpyaK8M4tiZtwFjG1DY0YkfrnkEZVu6REOu2ZPEziElOO3hB9Az61Vs+vQ7hDoyyIa9aBtVjWn3345cgOw5DfG3F2D5S/9C/2wBfhp5uN1oKvNi/1n3AMPrkGShmoZy3BMEz8iJfBK7fUjUYfzI/YJdDmKkZRuk+u34gKZSbNrundc0G3UTAHxeWoApwSU5py0toFqAe2Ngmo3ZeXVVj4Gl198Hz+adwqLb/9Rj4Jo4DD2xHmyf/TU6V2+WHLls4kiMuvFc0c/75JybMSBrGXtRGzAW9SNYXg4znkAwlUM4oSOvZ5EMuFF+0FiMvvHXYlaGr9dgwaPPoyrrhh5PwltVhriWRzbqE5OvUrcfiS5q9vlQN3kCxl1+psQJ2JnC3NtmoibG7saMkDd8tVG0uyy3e3d3Cn7KFCUzEs/H+pXg2Bm/x5Ln/o62DVtRoudRRhMW5mT+AHJJy+iRRi4pdmwFfEhE/eguc+NXZ5yGzIr1WDlnHkpjbOH3oMOvYezZJ6D07CNoiYx/X3MPapt60C/H9Qwkxw3EmLtvBmpL0RZhm78p3TYlmldckGV/YmztsYxv8l6/5L2cKxIzSSFolxGU2uudRRfnvuPEAmQO2Dm8c58v3uud+Y86M3iuMa4j/8Z5vhTvccVYiNof1XcTn3Oej32dVbudQQSi2d1LRioBwFTTygKDm7THlICEyZ4YguStQJ4bC3/P/ZQOS2w1/GTZN7j2pUfR6Utj1MghWLdkESY21GHs6JGYv3wJdsRSyOdLEDHDOHLYQXjwut+jIm3Cl88h7sogm6fQeR496Q68/N7zOPeCc6Bl/PCaIQRcYRTcPgEzHnvzBbz57VzoYSCV7sGgYQMQ1VyIhjzIZnvw49pNKHiq4E768JujTsHlJ5+JUsOHEE0yCrZrjpv21S5pUTT0FNx06fEAHZkYXnhrFny1WXiDbkwd/3PM++AzREvLceyxxwvY8NTfn0QbWuAiLVYrRX15Aw7b93AMqx4JXywgRh4G7cc9ViUulUugW+/Ami0rsG7berHt9rrDGD9sAg4cdwhKPVGku9NWRdNHI4UM/D4PevROLNz8NZYsXYorz7oGuYyJ75YvQsPoBny76huketI4Z9r5CGRLRAeQCLzhzyIbSGJrfD3efvttnH7EuWioGiSMw8b2rXj1g5dw9NSjsF/dJJTkS+Qw3JloxnMfPovDDp+KyQMOhSftA4UoVBVtt4nuAAB3m9C2M5nMDSZAqhpSVPlVC4gTvVf/wKEV01vtZX++/XsnM7CvgLM4GOFrFAD400HOLkc1J8imAKqfeq8KQNXCV9fgrHYWA4DOzytuQXF+vxyzdF9y6B0WB+R9BVDq83nA08mQAQR1ujqMFP7yygtY8MN30n5EVpskdA6zEUsf2Q6PZfOyGC2leQ0nTjkcZx9zIiq8Qcv9yeNCl9cUp8I5X32GpJ5BKO/GfkNG4a7LrpPXua0ObmsTs//k4UfjCs6NPDVl/D6pcIl8AHL4avkSvDvvY6zYsFb2FWpTcQ9ikkxwm4YGI/o1YOLgkTj/hFMxsLxakjW2ijK5JhPtwy/m45XZb6GzkEV3NoFgOAQza8CTNjGsfiB+PuUwHHPMMbj+tpsR7+6RosDZx5+Mc489FWW+oDCsOpHBi19+gH+895ZoL1V6Q5hx3U3YZ8hI+PS8JK/CZvW6xcWVLWGzF8zDmx+/L2AZx/6dh2cJU4csS+6bAgAyoOIz8RSk1fD7Fcskqa4siWLmjbdjRHk/YVOy6tgaKeCiG66RPaGzsxNnnXM2Djh4Cma9+Des37YV8UxKDmiuIbbJscV3YE0dfnXCSTh2yuHwdesIEgAkA9kwkNJMtGsGbn7qT9jc2SJPZBidN6+5HeVZlyTGwgIiYOQtCKu6KxPH4nWr8NFXn+P7javFbZbgJNmTcsjn8vBkctirYQh+cdBUTNlrHwyqrJVDnwUNVpP440xg1Lq3iDW7WArqwJQqJ/fi8pAwNj/96nNs3LkNHZkEDLfFKKO5BdtkzUQaA8v74ZhDpuKIfQ/EiLoB4s4rDmshj5gLzFv4Jd6Z9zE2t+2Qtt8UDWTyOZTQ9TWVQb9gKfYaMBSXn34uhtfUi6B/STiCuJERgBEJq6WThgNzvv8Sf5v/vmgdkjFb4vJiVLAST93zJwEhU9mMAKj/89FsvLNgLjrSCWv+EogzcqKDu8+IMTjjlNMwdOAg/Gnm/WhsbBQg5bxfnoETDz9KTHUiLrrE86wlAF5QXSX2YrJK+tl0Rtj3ZOq5S4LipL103Y/45Kv5+HblD8Jo4z0Q5KDBiySMeg7Da+tl/Zxz1C8woLxaWL28bo45dW4efPYJLF73o2ji7T14OB65/Cb0D5QinzWE/ch2EgmQbe1fAoB3PvaAGKkQDDr358fLXiEgj80WV3ubtM3ZEghiKJTPC+BFRjvBXSZ9LEgRFPnHVx/j40VfSqupuLZ2J3DImAl46IY74Iql5dmVVFdgZfs2vPbv9zFvyUJhVtElPJPNIhD2I93ahdHRWpw67RgcfuhhCFRGcda1V6ArlUBJMIRzjjsZ5/zsGDG8SPbERKx8eUsT3l84H5//8K0Y03CMpQDKoh1coplHV+Jfn3oG9hs+BgPLamWPYKGBxQ3OaaWVJWs+l0MkWiogLN2mPdEwmmOdeP3j2Zj//UI0drZCC/lljyOwz7U6tLYeV5x1Phoqa3Dv/TOxo7VF5utvzrsAP9t3srhzs62foDMLI0zaOl0GFqxagjc/+xg/bLRYYWwjl/OUmkVZHd6CSz6b6/WUnx+LEbUNAtx7cpYrIc+AUEkE3fkstuXjeHXOO5j75edIGFkUAtRHSgv7oayk1ALijALGDxqOkw8/CgeP3QclDJsTGWHXdXgLeGTW01i+fLnEWaMGD8Ot116PcEET50vuoSXhsOwlbIdmOzPb0/857yOsbd5sO/CZEm8RbEzFU/Dmgf3HjpcW54PGTkBdKAq9KylsVgKEyURCBMETITfOv/9WNMZaEcxp2KtuEH5/5e+EMe6nQzKdDplYa27EkBUma1OiHTOfegytqRjMVAa/PuoUATTpsq70bMnkjFSUie7h2p1NePfTT/DZ9wtl3XhCAbkX7scEcAlEVYRKMHXv/XDK1KMwfsAwYagaui5AL/cJMj3f/+JTrN2+VbRtLe9ei7XFH+4p42sG4spfnYtJg0aK23BLW6uApj3ePB587kks/XGlrKOBFTW4/467UO1i/EkDLjpp/mf/oDMpUAmn1YK2Cxr7qdiir/hL/U69T2JAr1Wo4ec620ZVXFicDKlWpN6YwY7/eC5I/KfYFfbvVeFSxSy9322Du73i5kVD4GyNkvjTAQAKcGIn8Yy/nPfzvwHzfmpsdku27DOxL/DPmRSqs7M49uNr2MJa/JkSNxbsxh3bwdIZVxbHnD/9zN3/FQB0fr86y3svygHo9jV2vYDtHgaNZ4EzrnfGEcXPpTh2psadq2AIo8ekCZmEsxkUuB/SPIAfZuakdbKT4IW/Em2Zcpx/1Z3IeMugGztQFf4RD1w+GVPMZSgpGPjtDV+BTU2/OX8Itnd3Y3GHD4/PasHQMuCS04fAk9qJyZP2xq8vXYSZD1Ti0EOqsDNXgwe/6I93fqDkRQQFM4BwIYznH/gDatGIQKFTjCAJzpkSMWkIGFa8yPiLxpQChPfR6cR7430LAEhJBtsEZPr06TYxwZbhsVuFFZvQkvMiEGoiQgBwtgUA1qTY5ZETQzn3hGEY/sffCgvR+PhLLHzuFVTbAGDO7UFqdD3GzbobHRG3FJeiMR1oTmD+jdNR3ZNGgOBPwYOdQRcqzzgaQ888GQzo373oSjR0ZlBJrVY6wQeASS88DER8KPywCgtefB2122OIZE0kTRcSZSHEh9dg6h9uAKjBvLEF3139EOo7c8hqJuK1QQR/MQljzjwNmx//O7Z/thh1Wa+41W4MGTjmj7fAGFwFr8eP+JsLsPZ/3kdZTwoRxu6FPDoGlmH8X25He22EzapsaRRtXWFCMVRhHpUryBnLmJ17Dgt/YiJKR2K2DLt9IvORc7thuDhnrT2PQRsxkhdeeOE/AECZ8vY+JfmRALbWHsw1WhkzsPL2R5BdsYEOF9jvql8DezcA1dXAxhgWXv97YYv2lHpw+At/wvr3P0T8xU8QiRmIVQVQtt9YDL/oLKCuWoxM0BbDV9fPQKVO3NSNJlcSoy8/FbWHT8XKG2Yit3aHuPeiLILcmP7Y+5Jzgcoykf8hVa7nrfewfdsOjL3mMqDcBXj9WHbv00gsWYdIOg+tNISumiAOvfM6oK5cDFdolT3/jw+jtCMOzTDQrZmYeu90IEgDDqK9FGdOYsMLr8DY0SKMUDoVu8qjGHnaKcDwQdSjQsarI9CvFonn/oHGud+KtE438miqCOJnv7sY3p/tDbfLg/YX3kHj/3yA+pgOI5tBazSIvS89Hd6TDkFbeQAZgv4ktmR0RPw0JsxaAB+PamIuPK9o1MW4VQxe+GB234Oc+5FzD1LPUO1DAsbRuKXIRLQvANAJHEqHj42LcA8rfv9Pncu7AYBSgLQKkXImOJiJxWdK8dnSey+p7asKrExQH4WBSS8DkK2qcMEU/3NLu4ATn0629734BF5cPBepoInRo4cg1b4Tg0pLgbyOpZvWwx2MIqsH4E/7cPNpl+GCaSeihH7WTPT9BRimAdMwsa2tCR998z5OPu1ElHnKYCTy8LnD6Mma2BBrw51PPYiNqZ1AVIOe6UFFWRgTx4yC11XA8tUrUFZWgx1NSURyQTxy43RM7D8UgZRLWqNy7KUn04RW8WRCMfEwsvD4NOQo1F0wMG/hJ1i3YxnG7j0SB46bgqatTfho7icYPHQIjj7yaLzw6vNoSbeiX00tJg7dD+OHTkDUXw4zBQT0MHwUsHazspNBKhvDpm1r8ek3c9Gpd8Nb6oMn5BLwodRbjkP3/jkmjToInnQAfgqHIwcjlxRAMoUknnntSey9zwQctPfB6G7vwVfffomjTz4S36z5GmtXrsF5R16IclTBa/gEsNN9ugCAX6yZhzVr1uD0I85GWUkVEmYCsz+eLe5AZ518JlwxBlYAwiZWblqFLxd+ifPPuhAlZiU8pr+3lbc4SFCLQND6onZV50GsKuHF4JyacM7JLhugzRzspfw7AMDiA9654IqDEBXMEsn+3/70BTQWB0vFwZYT3HMe0BL82q3KakN3jtN/BL57cvctAkBVwFS88RRvEvx/Cqcz2ff5PcLaYnK/cssGNHe1S0unBBzCNrWAKQa9TIic96i5LTF7jmP/ymoM69cg+k9M6pm8i36CT0NTdzvauzrR0d6OykgUk0btJbojBAAlAWYrir0RytjwOQsf1YrMWZkhEzBP847SEHoyKexob8WmLRuxuXErtrfsFLCprq4OQwYMlOtga3BQL4iVuzhyuambZwFyZLC0JbqweNVyrNqwGoZZQFmkBMP6D8Ck8fugprJW2uRXrF0tSTI3fLbJDSqrtoE9CFuuOdkpbW5kcbBaOWboCESDYZjprGjHKAYW2R9krW1vb5FrJeDD108YOkpamdlCplqKxDWYoCFbznZuQ3uiR8AUMhT3Hz0OvmwefqNgudvqKWzZsV0cJzluNTU1qKipFmMDtsKt3bgB6zZtkLEZUFeP4Q0DsffIMagMl4gjp98fhEsvIETXr3RajEVyIS8+W7nYcnqjUG+ugCPGT0a+K4GgywfN70XGFpCmhhCfM+8nnstie2cb1jdtkTbI7nhMWoMG9W/AyAGDMaSuQQwIxGADbgG63Hbgqg4csq6dCadz/TjntLQeeTUBNfjdqZwuJh+rt65HU8sOYRfxcxr612PUkGEYO2Qkyn0hy4wjrYuGJfXW6JzsDvmFsdidTspnrNywFk07mgUkYsJZV1mN/SdMtOYTK8CpLGqjFbI3R8qj6O7sQgiasCtpWkOmEI1rmrra0NrRjkRLBwaGy7HvsNHCdiN4RaCwLRVDW6IHqzeux6r1a2W8Gur6Y/TwkRjcrz/6V9cKWLRkyRILLMqZGNKvHgOq+wmbyav5pJpsSiVx9zYgBi0iv+GmS72JpJ4StiLZcwW/F53ZONpiXdjU2ISNW7dgZ2uLXFf/fnUYWFsnABA1QAnQMeii5q7svUGfgKNL1q6SdhYCgNSoO2TIWAElxVmUCYEGAeMJhFHOoLug45sflwkDj/N4ZHk/DKqoRSGd3S3IlX3GNkOSFjSuPbqz0TDDQ0FAt7DlpIDCINxLXeoENjY3oaOnGwGXJq3s+w4aKfOWZzkLBBSaJjD9w4Y1WL1pg4Dl3bEelJWVYdzI0Zg0YiyiPovRTqfVxatXCgBMQfGqSBTDK/qDVXyuM35vPuxHezaG1mQXNm1rxIatm9HR2SldA9UVlWJ2wUJCv5JKafckqEPgkwYOkldSe5V6QG5rzAiUcc/jD4FJ+D1wkYVKlm/jZmzaugVrNq5HT08PaqqqMXbUaNmn8qksSiMRLFlO4ybrc/kMOWeNWFLAILYB8ydF9plPk9agrlwGzZ1tWMuW2eZtaGlvkz2iurpa5t2gunqZ72GXT1pFee3RUERAOrIH6ILMMyOl5SxQOJXA+q2bsWbDejS3tQhLtzQcwQDO58HDMKL/QGvtJDLyXAIFt7gr5kqCWLZutTA7ee0cC0oWcLw4d/g6rq9wSUTWOVnbSbcpBZKN27Zg45YNaGpqQiweR1llBRoaGuQ7B1b1R21JmVw7W/0LGUM0X5lQEaBzaTQG0rGiZbOcCTR541gNrx8oezmTGoJ6mVTaKrKxFd1jnWeLVywVdgPZkA1VdehfXiWswog3AB+ZCamUALUiqB/2ixnV9u522RM5T1paWmSv4F49ZOAgGWueK9TO4r7O58XzVExXyO4pCaIl3i1zfFvrTjRt34aeLmrh+lHXUC+g6dgBQ0TTsnVTo+iccq/kmHL+rN68QfY3rh+eSwfss5+A0dxPlARLcdJQDAAWx2fFANT/NYZS+71KgFTnh+q4cDLDnPGGsGocpiQi0G4zKRQAKGwo+/eKGaXeo4pNvddv6xArA67e77L/otppFQCowEqVmCsAs6/YsK+Y67/FdX3FysUx5W6foYrf9p/O7+Trek1YHG7Nuz0rhYA6CnAqplWxdm/7Vx8tz9IO918YgD85NxwAR1/jVfy74rhWPQ/1fHvjekcLukp61f3s+gzGnGRIkoEftlozXVbCzw4z5tYespm9GuJ6FoVwObbF3Tj/qusRqqtCadSPjo1LcM1JQ3DBPtvgS2xGvqsSn7y/CDVlwIjJh2H+5jSuvnURrroAuOTUo6A370DTxlUI12oYOWkA4q5moG4K7nhOx6INQdTQCEH3onFTAS8/8xTq3FsQNLuI9MEsaLKn8PppUiAAIAkqmpVLFD97jgkZPsUAIE1A7rzzTqvDgd0vLrYVUwfcivHlh59L3CNvIhw3UXjvG3z7zCuoSRfgy+Wl+8OcOASjZt4gJJD8nG+w6NlXhAFI9lta8yA5th4TnpqOHX6alflRxcpsYxfm3XI3qnb2IEADNcoUhNyoOPEwjDnvbCANfHDhFahPmSg1KKFhsE8QAw4+QIq73TtakdyxE4NCJcjGEnD5QuiM+rDX5acjcsQBQCQE/LAeX9/4KAakhMqI5tI8xv7+1yjZbxzSb3+Gb1/8F/qlrHiqLQxMuvQMBE881JJO+WAxvn32NZSlsigna9vMo6uhHPs8cRvaakugs7PHY5k40VSDki7cU8gA53iLljFcYqbHeZQmAK9BdBsFANQ0wUAkYBOWpTX+xQxAxgIWQGi7OisWswMArIgb+O5398FcuQkRfxjjjj8KOGx/YOdOdH6wAK0bt0p8OXD/vTHoql/j3VvvxOi2guQa26s0HMqW6cFVMH0WEc2VdUF/cy4W/vUN1GTo1+CCue9g7Hv8cVg68xmUGW6kkEeivgwH3H0lMLweiGXQ9N5ceNe3IBDXraL7wBo0+g2MO+F4fHbNDNRQOiiVRrK2FAffcw2w92AgR1FMv8SCWLkZ397xKPytMXhKS1BxyAT0v/kS5AJsufUAPTpWXHs3tE07hYiVcBfQGvHg6Bm3AmNGUEAeyGWALdvw7Z0PIdIcR6TgRSuJVUdPxqSbLofuK4gxS/yjL/HNk3/D4GReYoMujwvBg8djzMzr0ROwWrspXxNPpxHy++HJ6GJQyWfGnMykmzwBeK4/mnVRF98uouxp7+kLkOsFAe3OF7VHOl/Lvxd/plrjvR2S7CDaQ1Gu96xy5NXq3N0FQlqFg2JgULYAOx7ta8/tvd5486oCqdOc+OLcyPYfLgi63ojWpa3RwbYwVw5dhTQunv47LE/tQCZgoqzEizFDByGQz6Gro00GuDOeRUtrCmWFUvz1pgcxqWEEAhSENjLQAm7k8hbgsHbLWsxd9G+cc/458GdccBnUawnACAZx06P3Y/6P38MocyEVb0GozI/SgAd7jxqFzp5upAwTpSXVaFzRiMnDJ2L6xdeiyhUSfS/q/5m0gWZFnO0nBCRYsSUbRTOR0NPQwgE0d2/HK/+chb3Gj8XkiZPR0rYT//76E8STcRx4wEFIJpP4YdUPOP+MC1DvHyxOvOlEBl74kM8xgXcLEBfTu/HFl/Owet0KVNRVYui4oejSe7CleRNi3e0w4jkMKhuF807+DUJmFJrhRs5Iwxf0IGWm0di6Fe//+z2cfuYZqKuqh540sHXTFgwY1YDlzUuxYMECXHDkRaj11VqsPYque9NI+eJ4fd4r0lp1xP7HorQ0ih3xFsyePRvHHXwcBtYORCQURtaVRI+7C7PnvIeaYAOmTvo5Ip4oPAVWj3dRSNXkcgYsyqWmryCA48qqvfPHGViqSeoUNVbf4QQAi7/X+f19AWHORUXGjfP9xa9XwZDzupyBxJ4Wn/ManN/nBAH5GqWhUlxd72tDcH6m+rulIbE7C3JP11f8fjHzEKYN0JO2XAVpFkFGCANitmEGqJlFoJCBsq0zJhuDTV0WN0H+2EwdSeDJcskV4Cf7y+0WtgW1uxhIEfCRxJ4u3wbrrlaAIgAgMS77fuRzHCKkfiZUhbywS1hxJEApWnF0iGKlxmUx2Ljr+DWvAAFM0AhOMInX6drFNRzwQ8/nJPkkiyVtpKGburRWUN+OwGUkEBT9NrpystLJrYwuZjzkqeVEUMXt9sj6JatQgjAboGXiIteS1SWh5vMlY0eKCQww8pbpirCjbOMTBgwSh9sbOUEB0u4ZLxH4pBul0s30s2Kj5+T+uHY4ltxn1GeQIcXknAkfk3ACNmQACuiUSsvhT+OETCwBrz+ANPUr4BJhXl4ztQgJrHXpKfjDIete0hlUByLIxpLwewMyR6h9R41Szo+8cjD2esSlWXQbxTAG8BPcYJuhnhOHUF4Dnw/b64RZUbwx2O2Dap0oLSHnOlPsWSZfBIOYbDPhU2MFvwUcKcUUglcu04VcMo2yUKnMTwLPnN8sSvnCfmHPSTMWuVkAACAASURBVPsl9djIJKPQdSYjLD+60GbiSWnPpagwwWS2qmb5XKmD5HIj4PZYTDWCLATUA1a7H+ct5xQZVEY8JYwysrx6KBhdHhVWnYAJBMvts5OsRQYXZAepAz8YCiERjwvrKBoISyWWwT0tqvJcT0UMQKnec3DptM091l0QgwqC6KKNpjGoATIsAHCeUlzZoCMgDQ80S9NMz8nf+ayUMy+fL99HFhPbpNnyISy7nMXk4x7CyrrsJdwv0jSS8lpgkTuPQsgnZzeZaW7uHUVBrtMASPY1Ooz7/VZbuK5brscezWL6ssUtnUKwJCJGOwTs+TqGaATdCI6RScx5Rs03tkvR1IdrRPYCj/XMhKWmeeR9shfZDq10Tc2m0qJlSV1eap36PB4k02kksmlxb6UGESVJuGYJHMqQm5ZwtegIZ0wZFwa6HENxgC3kBdAkwMx1IvpZXA9ZXQBCnm3U3yMwxf2KYL4CGlgwEw27VFq+Q7ZeTUMqk4aX7f22JqS0vfM+bMYh2ZO810QyKfONn8u1o66bn28WCtJyzfsnUM2xo/kRr59ANPcQ3ptBoC4UkHHMmFlpvacWJT+P84OfxR/Z+10asmxNzhoCbNHFkePIz+frpLUun5PP457M8RDN6GRa9lmypLmnklHOjgjOOb7eHfSLFjTlG6jdxfXD9UxTq1AwKIwLg59BOQqC7jwDdF0kI4S15fVZ+xTb/tjiw85mr9dKSKyivswJ3oOlg5e3pAU81lgHOJcYOGtkHrKYYVht8wTkCe7yfW6CrjrCleWyJtIEdrm/sOhhi7qLLqluOaBzbJg4cr0JmOX1SALnLwlLOy/ndyAUkuvTMxYIzsObf6fRCYsqZaGIsG4VriMOwMq8S3OLgQx1TpVmKNuZimMNZxLiBALVXqQKNMVgVfFW3tf//0c8pph6tt5gbzJS1Jbce41FCbFq9eW49sZBdpFYFZOc4J+K52R+cn+xjceU6VQv48w+z2W+G0YvA1BdP5+f9fytPUP9p1gUKqbcE1D638aueJyKgcPe96vv3oMeYW8LtK0h9h/f6wAAnfFh7xlrF+hkn7TN+ZzP9b8BgM7xLk5uZYyKAd0iskBfCbAaa7X3Oa9Hzc3i96kE1xkbs+sqX9BFpgUEAAkEEhB0WSxnOYtIbuI+GgjB8IexPWHgkht+h70P2Q8uVwblmhvtK97DnecPxKBgD1wJLxrXbkV7czMmHXoEVnTl8Jur5uDGq304+qDJqNbK8dncj3HY8QcgpmXR7vWiJVuLN+fEUDXgQFTUlWHpss1Y+E0HXnryGVS4NiJodqNghlDIa8hRc4xxXcGKmxkuWdvALm04Nc4cA9G8VS3AbnevCzAZgNwXWNDg53HvEQazApLdjPfJhCwgmjCRf+9rLHr6NQEAPWZOCpjGvsMwZubvkPd6kJ/9Db57+iX0S5rwmXmkvG6kxtRjwuN3oKfSj2zORJXhgXtrBz68YQYGtCZRmgN0lwstJRpKTzoMexMAjOfx4YWXo4HdJhkTYS815rLIMNYxTfhcLkTYqZBJyp6f9nqws8yPI//4W7hGDhTywZqX30Hn/3yOuhTgKxTQUeHB+MduARpqgZXb8P2Mh1CaJFZRQCagofa4g1F943kw0mkk3/saS154EzXpHIKGIWf2tqiGg/9+H9qrQ8i5/cLeY8wQIdjo1SwXZbuLQfIXnv0FqzGUXTqiIUvGHwt07NnUeC7aEkd2zEEA8Pzzz+9tAVYAoNJp792HbQCQ/18WM7D4unsR2tgCLQfEjAziIaurrkzshk0pVO5z+knApHGYc+udGB7j2aehbWgUB//5LhRCLnR48vAFfSjN+YDGJL6+/BZUd7KwD7RV+3HQib/AullvwJvNo9sD9DvuINTN+A06ulpRaQbw6QPPwL+iEeVpAmI5tCKNjiovTr/3Piy6+CZUmD6JUUt/tg/63X0J2vxk9hXkTPe48ggm3fjs5CvRr1OHKxBAamQdJj5yE1oqfEIu6d+Tx5Kr70V4w05hBWaCGnZEfTjmzuuBiaORNXWJh9e98Dp2/M/HGFQIAYYLHZUhjLvjUrgmDAdCQbiTaXhaY3jrlrswYGdCGKYmTQcHlOOAP9+BTIUXhtuHrMvSaqSESYndmcU4gV1FBqXHXGzBp0twQXIOgoN97ecKwOvrPFXrzKnhp84O9afkiXaxy4kPqN/xz5ye/d8cu7u9xnleKU1JtT+q79z9Nbu6s4q/zBXbsYK5stV+ZCOhfQGAjDOyPhPLWjbj0rtuRGcoj4ymi/7ffvuMRSTgw6qVyxEIlqCrO4l4HBgSacBrMx5HP7c0jcDMZeBjcsdEye3CD6uWYm3zJhx51DQRtPdofrTEUvh6zSrcNespdHmzQCSPUMSFeOs2jBw2EPX96rF0xY8IRGuQz2jI70zi1l9fiZ+P2x+lprfXrUfzhywXQiEwuuAWe3v+Tx6JbBLekjAMTcfK9cvw8fwPMWXKFAwdMwj/+OAleEu8yMQzGDJwCDau3YwLT7kIFek6RLVyCbDJhgyE/Ogxu9BqtOCzrz5FV1snpv7sMNT0q8SaTT9i/fYNlH63EsxCAO1bOnDRGZcghDAi3ohot7gYVCKNLxZ+ie7ubhx1zJES4JYESxDxlCLvy2F52xJ8+uk8XHDEr1HtIXPEI4FPVksj7urBqx//HaMnjEa228CAhkFYtnEFetp7cMZRZyLeGUNGSyJY7cfG9rX46rOvcf7UizG4fDiC/iCyGQMFahg4sng1cVRg1luB3MM0dU4050JRL1cHW3EA0mv00ZdJRlH1TwVjzgBHLag9tQA7A7jixe1coH0FNX3davFCVlVVZ+VOBb//lxVd/B4JCtjOZf/nDByd4KP8XQA3AiBBSa7JjFBizgIoMRhgZYttfLYLp6wFJlAEDm1WIINMJjvSBpfPS6spGRcMKAgqMMlhcsxkk+wxAXTprEtwwcYPCVZRIkTcrFQwTx0tJoHuXQk/k24meik9K+AKXytzLEddJU2SeK4N5TDMf1NAnFxnzr4eUvEzaRRsF2mCL6IX57GScf4/ATAyzATI8VuuxZJQ0j0tl5Pv4bUxUWVyKXPUBjCLx5rjKgBg1lrT/LswMkyrRac3sXAEwExgONaSKOu6uB/zTzVnTGpAFDRJVHlt8vk6NTIK0rYi2m8FExVVleL8SvCA7YBMyDn20u7h9whTRFqQybh0W853TMQFOMlkxLSD3ylsUG7kwugW4SVJPgk28N851gQgeF883BU4WVJSIqwY7hOS8JqmuL2Xl5fvplGkxsG5pnorXQ7WB1/HMZc2YBtA4euydGwnpZ6akC4IcCRrVZJGC+CiGU0mmbK0Jhm4uiwtCx72DJwIcvAZcZ7wugm68XPksM3lUFYaFRYWXy/adJkswsGQsCd5/yXRqHxeUgAZnwAuQT77nCmfQ0COoB/nbiptuTMTUOG64DzlZ+QJvDnAB9E51TQbKMpLSzWyOQG7Wa3k2hGA2dHGpgBAARKldc+0xsZLBjvjI6uNUPZBup0RNOD8LthJMcfMrgzaE7S3Uihnkscj45HNGvKs+T7OcRpOyGdz/DWPtCcSIOF6JQDH9lY+EwIdoifHZ+UQ/S9u1RPmIyyRebZTW0mNxUylfhe1eXtiMWk95ZxnUUCAJ+rO6Tlxoq4oK7dYkPw3mR8WqMP9Quac/R2yxnwBWdPSamgLoQuYw2SJiSDBUbYAMcAn8E3QmG50eVMKFNKeotHMxNJA5v7JYF5EvPmc6LRoFzvctv4Y13HAw/q07QAu3IGCtBnxMxkz8DPlzOPzpEZfzip8EIyS4gvBW49VEOD6JCAnzFy7vVe0KF1uKW7wtZy3HFNhgdhzhxpGUnywpTF69xeb5cPf84zg2ufeyHsWiJq6nDagymtS+jTcbzifgxQmJ8CsG9LaKnszx5fr0UMxbWvOEAAkEEgQj8+X98L3kElIfT3uNWQo8vNTmQyi0SjSGUsXkWAZCzVZFoFsAIjAWtgX6gX1eC3cGzn+HB95jhxyu01SClPEA+1kmgURNc9l3+LeTn0w+/M5H9N2ax3nG4FNAcsFcLf0fbj/srWea41rVDoeCOxzDXm9iGcS8hzVWSmgq89nzVfuIUG/zE++lwAk156S4eDf+YwI7kqRieC91yffQeCa6yOXzsrnWXPbJ3NCCh0s7OTNXoDACTg5ARbn2eRMSJzxzP8lXlGv7d3jVeuunez0FlxtgG13sGnXBtfneWn/c+/1OwwwJA4qapGUWEa18trPVOIaew3x3xUAyERUproNTKr7d7Ik+ooFVXxWPKa9sahjz3Y+g77uuy8QkHtTcXzrjHPVPauYo69E1QnSqevlvFca1eq5K5amANwOxuFPMQCdn93XdXJfcCa0zrhJ9iG77dx5/cVzVYGVzjmhzpTiz1Nr1/qT+7HBnZaBkBSB824WkXkWWqPIdZ3JFYRp1mW4EC/4cOall2PkxDFo69iCk47YF99++h6ibh3HHbYfhg8Ow6t3I2DoKIl4EC/04I1/vouph47FmGHj0N3CszyKRL6AtK8e32/w4R9vz8XR0yaisXETghW1MPJRLFywBS8/+QT6ebfDm0/AMCnDREZeSlBJXfMJY5H6pyofUWPdCy5ILGm7GbPgZAOATzzxBAgAcj9jLMAf7jtScLdjOxa1GUOwyFSVNJEWAPAV1BJUy5nQGcpMHC7MKcPrQ27ON1j81CuoTZgImnnobjcyo+sw7pFbkWmIoptmDrEUKtp0vHvVbRjfA4QSWRhuN7aWulB98UkYecoJbMnA7AuuwuC0CyWJjMQ6eV5bpFT0ihlrUsu6YOrIRLzoqojgMLaUjqgSMkworWHBfY8jvKwR/TNu0VY1KoOoO/EQZD1AMOHG2vfnIkB9wbx15oR/NgF1D17PgxU7XvkE69/8CP3TOXgo/QMXtkc1jJ/5W2TGDYYrHEHWzEvMJ8VpMurJyDQtqRIWlTjn2N0kJiC2NnNvu6hwJdzSTcD3sXDJuIAtwAIA9pqAWOvCud9YT8ouPOQLiPYYWHblXfCva5YzhbrtiRIrhqzNU/eafgJulA8fiAFXnI+5Mx9AQ2dO5F6Ch4/HkMvOhB71IxXQpLAZ6tGBpBefXXoDytsyyJk6YpUBHH7MsVjz0rvS/RPzAyPPPBr+i45FPuiGu7uApY88j/hnS1HNe87lkI660Vyt4cTpd+HHS25DaaIg5iR1xx8Kz3W/QrY2Ig66WT0Nr9eNQEsC3114B6paMogbOoJT9saIe65GrDYiMUZFp461V92LwMpG6VpLBdzoqArjoNuuAiaPRo+RRjRVwBsXX4+RnSZKaNZGTfYDxmLojCuQqApJnBrx+OFJJNH1xfdY9fCL6JchiSGP9lKPmI8MPP4wpLxepDWXSHWQWEHpKIn9XaZV3GY+SokXnQzcgtU557IddOyN14lpqL1ytz3Zsbk7AUAnCFcMAvItag90ng1sY1b/5vzzP85Zx5t2B/fseabOP/scVi9XueaeznhX147ltPqTiakuwNIPsHYWaQG2rdqTvhxeWjAHf3r5aRglbqTzKfjdOew1dgRqaquEqVZVVo18TkNPaxpH7DMVD156GyJk93EhFUwxysjlDEHKv1r0NVoSnZg2bZok5rqZFyeXS2+/CSs7d2DYvmPRmdiBmqowWpvWYvTw4djR0o7GbW3ImCGUeUoxrqweD980A+UIiCsOhdXZxqEFwtDJjmHQxrYmUlbFDYoBPMutFvsu7zEEwFu/ZR2ClR5UjCrD2i0/om1nK2qiNUh0JHH2URdgTHgCQvlSRMrD2Nm1A64SDT1GJ+YseBftHR044tCjUVtRhW3bt2L1xpUYPGYA1jdtQll5OYKeMBbOX4SLzvgNKgMViAZKkcvmoecNpPxJvPbP1zFm6BhMmrw/XnzjRew3fiL2G74/XL4Cvmn6AkuWLMa5R5yH8kINfBmP6L4Y3iw69FY8/vpj+NW5p+LjD+Zh2pFHYM4nH2DK/gchHyOTwcCq7SsQ7RfGui1rUF86CBdNvRzlqJQ2JQa11C9wTrbew8du5VMucnuaQCoocFZOnRNZHdgqAVcLSv3eWfkt/g5nsOMMzpwBh0o4+6o08vP4PcWBV3Hw81OLTd2fuif13YrVWBzIFoOge7qHvsZTBW+8ZuV8p17XC3jaAZUESCT5uE0EI+FeBp203vDgIevDkXAqJpbcDxNaO9kUwXibwcdkk69jEsJkiAcdk015Vj4v4qmkJDtMRKTtN5MVRRPZJzRLgJiJoHqm/D0BDGHc2ZVi/o5JqziVeb2SzEnrWMElbqBsq2WyI0Co3ycAC0EY3iu/VxhRDJxcbvl+n4fagD1yDUyI2QqmquYCZEjLP+ALhOSQZOKtgn6VoFqJo3XvKvAUsIfXKqCB1eYn92mauxJkghQ2AMnAy5lgKTdkAkcq+SQgQC00jewTuh/yOVH/jS6pHp+AUkym+XsCB3y9sLTcLiRSKQFiCPwR2ODruX6lrY4Ag50MeQlS6DkBcQka8H6YFEk7Gced+hi2+LoaB443n4/o/REsIYhFgJOHJRMJn8USVvOTiTMBwXA4LBW+XW7Uu4BQZ5BfHMwLw0q1itoTXDHC/HQjdrRYcvyZIHt8ftmzaIYi42y/hq8lkGOxOq35KiCTzeThXOb4lJaWCmhJ4IDPVlogs1l5D/+UOa1pwszi3FLjR6CPjDHRqPJ6xMiBICPfJ2AuWWgEv+0EU+YKx40ssGTK+h4zJ8AqASMiFARoyS6zmHE8Y60KjBTiCNpZTU0WgyGXt+Yt1yZBbnFSpmYgJPiVA56MIwJ+bGNn+yM/g2uWbE5pcbBAHlnnuiEAKdmc4vrsDUiKEU8mBaygPh78XvkuBkpkPvKzea8EjdhWy3XLOcjfydy2146MgUMP0pl4UqNT5hbnixI8ZxHBbQEmBBjJ7BXQvpCX4C0cCsmeQHCWOqXKcVTtfTJ/ycQiCCSgHNeptW6pAcN5wzlLNh6BUzLshAxN1jjXHplyouVmzSeJF6iJaiflfB1BGOVqLCAigSC6yhE0o6IQXXoTSQHZCRoqMErmP1mhBN0J8DFZy1lFE449GUicd9wzBRzVWYyzQHu2hvKaheVnWi36Ani7XPDzxObfTQuo4j7KeSDP1+uR/VSKlGRPa5rsh7wWjjHHT4qiLGDwHsjAtAE+jhkBMyZVcj7a61L2SDJ97TklY2sXSngdbMMREEBzIcfB9VoMOzLFZZ+h2RTXI1mANoNYCk/cy1iYoKi6FCZ2janSgxMTHBaiHCw3Aow8p2IpSzIBXINwIWADlxwKOcNsVrk6p4WpLy3W1Azb5VLtD4UtNirPFUo58Myk2yN1VzlHpH3YLetczmSee2Ra9+7rpgBxqngm55bXI99PJjKfGfdK+b29VjkWvH+CuML+zGZkf+BeIWcC14eZl7nCNUhAkIVhSSDIcSJ7l2eDuLXukkBxJgbq76pDoRhAUv+unq2KM/oCmPqKVdTvpMDVhxSKmsvF73WeC87zsvf7i7T81PUUx1W9n2vvNyqeVEC7Oo/5PgGOlZmbg7G2x890XLTz+4vHV2JCm2AgcVUfbbzq98Xj0DvODmmYvq5HmQk4gTB1Dqtz0plYynnPzhyPp3dvdgJMSntKXZcqyPyUCYjz2ovnhxMAlPEoAmmdxaG+YnT13FTBW41B8WuLwbHe/MHuExD2nyX6B5fbii8kpyUQrdFoI4w0/Mi4ozj9wstQWtsPVbU+7Ld3GMsWf4e1a5MIhcLQPO2IBlIoQwZD64Moq0hj4qTxaGrqxtLlTTDMcnQk3WiPF9CaCCORG4Z8LoOpE7wYPrQWa7bG0Naqo1+kH+655TpEsluhFVLIoERYycGc1fWSoRyBzbBW46vuUZ0/1nO1/pXrlL+nBiABwBkzZli/tzXElKkgi0HWWS9i37J/VCdNpGZ/g4XPvoL+KRd8um5Jr0wcjrEzr0eGXR4fLMR3T7+CurgFAKZZaBhThwmP3Y6OCKRTIJIy4G8zMPuCa7BX0oNQPIOCz4fNkQLG/eEqlE6eACSB9y68GkPiJkoSuuQhgWgUbYU8enI6fMJy16EFPPAPqsWIE45E6NB9EQ8YKGFMsngD/nXHAxiZ9qEqC9E5pWxEo2bphFe6gvCmc3Cxk8eOyTsGRDHx2RlAZRSFr1bh3XsexVhdQziRldgwXhNB/JAxOODmq2EGPaLzJ+Axu3RknrgRlJCgINI4/JOsc4nrGBzZGuoqDuAZSc1AOTOZPmvuXg1An9cqtKu8c08AIOdlWbeBjTc+iNTSNdDCQQyfsi+04fXWOdGRxdJ/zUHQ5UHcV8D+f7kX79z+ewxpN6XwmhpVgyn33ATURZEo6MLU99PydtEGzH/oWVQmTemy0odVYr+jjsbqx19FWcGDbj2N9JBK7PvQjUBZAIiZ+P6JF5H4ehnKkjlUBoNoynahtX8AJ//hLqy+YgbKEswbvEgOrcaIp+6Q78ymMuC9uoi0N3Vh2WV3I9KaRMKrIXDAOIyacQU6yr1i9lHVZWDN5X9AYMVmlAeCaMulsK3cg6k079h/OEAN7kVr8MHtMzE85YZHN7FTy2Pfy85A4Oyj0RP2IJ81kYrFEQ0HEGlLYt5Ft6N/Dwu4JrqDQGyvehxz/3QYITeSPit/Ntl1SrKKXTQUEx7u1wW36BPzybOTxll47+usc+7LxfufAgCd73OeA8rE0bk3qv3bisctBqAT03B+hxO/cJ4x6prIZuUPXyfxnqPtuDfm6OOmes/h9uYfCvwfNvqqA1k+UCHc4iBqHSrtSOK3z87E/B8XQSth47kBl57A0GEDUFpRiY1bNqOhtgHdzV3oaOrBjCtuxakTpyGoW268ZOCRsq2bTLg8+PTzeYhnsjjuFydYbBUU8OQbr+K1f89BKuRGqDKI0ogbiZ5WDBlYi2DIj4ULf4BbK4WRCaAMYdzwy3Pxy8OOgl+0Dcj3tpgaOboAE423AUCp2pp2u6jHckhN5pLkTouO30fzPsS3P36J0uEBBCu8SPQkoCcM2dAOHjUVp+1/FvI9dEvOwV3qlsrQh5/OwfamJpz1y/NQGa4WJ733Zr+JyVP3Q7QhjK5MFz74ZC6qymvR+GMjLjvnMrlmd4Y2oV7kAwVsc23B039/BmeecLYYGbz10es4cPLBmDr2cOxo34G56z5Ea2sLLjjqIpTnK+E3JAWArqWxLbYNr3/yMg455mAsXPwt6vsPwOrlq3Hayafh0/lzUVlfie3xRmSzaaRaMzj1sF9hv+oD4ddD0HO6tECl7Ap8X5NLHTx9LQr1esWY6gvxlnmlkinbJbO4+qg0ZJzvL15wxYGRE9BTG6wTIHNer1pAzgXmXKAKIe8r+CoOPp2BlyRBdmKkFnBxsLenYHpP96euUS1mNXbq851BkUoGpE3UDsKZKPGQYtIq7YAqmbODXknUbfaKCpCZvAgQwdczWM7YlGQzLy6wTDgIHvE7BAwquJBmG5LmlfZyMR1Qzq5c3zYbRd2jJH3pjOXu6HJbjDS2LPqsFmDT3rTESdS02v+ErWYDHGyfC5ZSvBeSBPGeyEwi440usLlCrjfBEiZfKi3JMpN/Seg9HgFgBNAg40iz2HCyUdpjR00sAm/Skmu38jKBYeKgggwmaOJ+TTCMgQEDbToqk7HCJIRJpYMNJcmxXf8TphQ3eY4T9V6ofcaWNLa7+S1nSI6/zEUbAJXAnA5xdkU3FKG4tMX0EvCT10YnSba12Xpqsn/nTElQ2RrOz5KAn0kj54LdjilAZ85qjVJMAc4nBWIxgXWuG4IxZMup84Hfy7/L/HewNnY7BO3WLOfakPWhWodtdhq3bOu7TPk3BcbytRx7cUxlgsz2bWFU2VqTtgEXx5gADEEUvp7JNu+JczqRSEjFmawn/ihGoYBCBJXY6sgKoEMcn+0BfJ4anY1tgMRDwwEjg0CEOkPWXUp8LY7aFpDLsRMAmqAxmUc2OMOx5/cIU4usN7bA2iLuBOPk3pXhkjABCUFZLeVS0TdMaVnoBdZI4PRYBleckwIUS1UrLy2oArgToHPBWrdBn/wpreVerhqXAFUEFjl/QYYf1whbIdgiQckMu2WdrdJsheFn8n6YbBCYEkDK1vlTQTFZoU6gV4HCah4pUJ7XRlBVdAHJOCWb0uOV/+dnC0vLa4HOfI84uRqmpYOXt8At3j/b3AmgsVVU/UhBy2Zbids5gTe2htKEiGNFxq0N5MjcJeComEsE6PhiZchEZpGYoVksS9mLbZdFcculi7hhwE/AkHPd3msVaM77ILAjLD67WCPrivEUwSP7OvhsBMS0GdV8JgSYOeeFURcOSrsywSRpedYNAacJPJJVFwoHhM3Me+eY8dp4XRwbXref7t1KAoIsRJ4NLByQHeL1wqf5hNUn54bmEbCO16fug+Mh4CWBZJt1LjRj5XJo5qSVXvYrl7u32EEAkExvtdcSZBMAzW7LI+Cp9IPlunlucJe392VJ3MnEIJCheWR8+HkCDtrgojIQUMYm3BPDvoCA3Fy7vCar+GIF/sLAs93me89Wu9DVK+Og9icWqNiuzLZfsspsswgBCQWQh7DzCPAxwRDJAukwsc4B9UN2N8dUxtNu0+e/ybOU9xTkWXPvoP6SJAX2XkLGpOy5druxAG3cGwjsc+1w/6Y+peOnN7C3wSjFAnPGTM7XF/++GMDpK/Zzxi8q9lBng/PziuMViZ/sbhMVg+0pRiqOvdTrnfFk8bXKddmMKmc8qUBgtW87waT/9v17uo7efcIWXnfGlH3Fmn3FsHKW7EEb2vkc93SNcrYWMexUTKpYfc7rcsaRipnP3/1fGIBqPqhr+k+Aw0pm1U8xAKiuT72GMZvz2aq/O+eHc045x8V6BnYnhBVcwOWyCtqih2eDY9A80KlZiiC69TDufXAW1m7tRF1DGBl9IX5x4rF4+eWlaO/xwxWJopCLuFuWfAAAIABJREFUo8LTheqSJIYO9mPxshUoaCOR9dSiI+dCMu+DP1iJVDoOjyeJ/Ub3w7iaELaua0RLVxSZeBZ//sO1GFHtR9RFld0skppPcupwlvISBTE9yLlp0rFLxN85L2XflWdr7SVSNNU00b59/PHHBQCUM8ceatlLHLE3zTppbsH4qDRlIjPH0gCsS1GnVLf0UPcZhhH3X4+8zwN9zrf4/ulX0T9hwpvPC1MsOaY/Jj97F9rcWZT4ggikXcD8pfj8wadRlzIR1vmsXdgSLuCQFx8AqqNAyoU5v74aDXEDpWnLKKkdOWSH1yMW9IrcS6A8gvrhgzDwuGliYJjwumAG3Ah3JtH2+idofHs+ymM6QkZegHsEfYi5C/JeM6WLGVQunpLYkAy8ta4kDp5+LSIHTATSJmZfeQuGNvagNudGymUgGfGhMejG0dNvAPYbiVyZV4wDPZGg5eirFxDIWGd/huZn7AAga5TdU4zJbDa4MO3tLgaJ+RkbsONCc+PvL/wNF154Iby+XZpsu63bXukDhwtwt4Hl198HbWsLtplpHH3bNcCUvYBYN5D0YP7Nf0C4NQlXWRj7P3EXvpz1PAJfrUep4UazO42pt18rDDr4meAxKfHhi6umw7e9ExHTjQ5PDuXHHYC9TzkZ3948E4EdMUQyBWSrwxh73VnAQRPEfARLVgFtKXz/3EsIxtPIhT3YVJrHKQ8/gDXX/QGFpnZEPEF0hT2InnYYBp19IlDC9mkf0NGDrc//A91vf4HSggc7IhomXnwGgidPQ6IyAE6Z6i4dSy+ZjtDyzSjz+NDt1tHUL4Aj7r0dGN4fcPuw/bGX0T53IQJtcZmPTdVeHHXHb4FJo9FFzeC0Lt0DiVQc0c4MPr/kTtS1pUQ+kIBuU6CAYx+9GxhVix4f4Nct7IEMf8bKVjeopS0r5y8Nwxlb9iGhoPZJtcc79yTnM3XiZc49X72Pfxbn8upMVK9Ra955lvW13xd/r/P9vA7nfq/maDHO4Lyf3r+3bFtS4GbJMEIlxTJABauiIiLlwqfOozkfxyl3XImdSKC0LIJgEOho3oLx+4xDLJvF6jXr4Sv44EoWMDBUg0dvvR97VQ1GMM+WCLbyeZD9f5y9B7idZZU9vk5v99ySmx5CDJAQCEUQQhEpKjYccaxjm7+ioigqjgVUsA8zooyjVFEHsIyKhSYo2FBAOqEkmNADIaTeevr5zvl+z9rvu7+775dzE+Z/fXxCcs/5ylv2u/faa6/dbSAIWyDT43c33SjlFUcfexyCdAoPbngSp33xLLT6sxhvjSOd66Kc7WJgoIDly/fGpq1b0T+0EJs3jmJ8Yw17FGbj8q98A8VqSzoqurKkUACGClkO/f2R00fHjcaIHXQ1yODq6SSozUImYIAbbr0G9z17J9M0coAQdU62U9h/7oH458PfhgLKSBXSaKQbuP3h27F27Rq89viTsHh4T2TaaRTzJYxWdqA0nMVEYhQPPfkQHnl0PYYG52D8uXG84/X/gr52CekGtXRKaGUbuG/iLvzulhvwhuPfiHWPrsfaTWtx3MuOx4FzX4wdYztwzT2/lAX7/td9CAPdIeSDnBwGtXYVT2x/DDfccTUOPGYlntu+EVu2bMX+ex4g+mfVoIINW55EN98RFuN+sw7AW459O4r1EtLtrLA4REw7zQB05yyy3QS9FqQuLi2xtpvEbgBZUx78k0ysLz/QA47BmRzYnsI6ldnrXbcef5Z4CYI6HnbxWyfE/l43TuStmP/o5XSIA+uflf9tnajdbdqZnLi4cYkcKy2D0hSg6TRkr6WlnXT0pQSRrLisY5hE72qESgWI8MGc7ncGSfXJigQh6tAJK4IlUIHTQWNpFgEoOhSEEXgAqqYgP0f2DQMgOTBNNpzAAJkeAsAzcyZls04rSgAdD/pIVztqzTFwp1PMFvSpJFq+3IuGW/S1eGDzWm13kIr+E0GcVkuAAtUeZLDFUimW9HGNkWUixtizjwQMYtmrL33mOiLTigwwKTll8EktuaYTzJeSYcZ3qaQAdwx8BCjieib44llcMra+06YCN3TSObYs06btkZLPdFIC9narI0y6GpsT+DI7ua8vF+OfQ7OHpeEB55qAFsvDyHjhOJIJKJpofk5l/3h7LuPM5+ZapR0XsIg20DGRZO35cmbOn4BvBJY8o0gYJn7cWAYr+lNkVRFkDAKnS0gR2xhrQ/a/BwBtVlvuZ7SM+HfOv7M1DgBU2yHr0LOsCJykWGKZy2KCAv3ZrAueyeRqtgSI5vMQXOaYct0Iq5SZbW2C48tFuYYUJHR7gQiYGwuuJ5lTAl4s1+F8SGlyS8AAgiv8jGgXVmso5vKghmYfmZAtx5rU8kgtAyRjTgArahwK890BWxL4GOmFqRJgt/75f2bvZR8TGPesIQLeAtTy0PcAvTganVBKs9nFV5ITzHZyrSY8i0kZ3fWmMNC4ZqVklWcmP5d0rFO+I/e7vCf3Dl+p0xFWsJapcg9IJ1TpwuhYXtoAQxMjEfvUOyfKFuT7K/OS+5IacARjCWjxfOZ7kw2YzjuhbinbZ1KAzF2Ol4D+XSndEPAhENqkMLf4XYK5ZGNJR2SWiaZzTluUbAvaHjrw3KteeoJMy07Xsb3EtivbgkAp9wg9H9olsirIhhNtStfJTtiM1EPMUtOoKd+XslkmCzwDUMaIbC+vHRrNbSIZlfny+YrprNyP2p4iS8BGJUy+dAOZZ9ej2IO7BMc8iNhh+X+eZaZJX8Lv7CKfTcriQ58Z9kkgflbsXrfjtSPT0VxLuWHg7DXtp4DkviGD7kXhlXigS/Yq1w1LoKmlx8RNw0kpSJdF2iUPfnJMJIjlmko4nSNljnGMqKvJe8mZwLPGl9zTdmoyS0Ayz6alDeB/815yjpH52+mgnC865rNvOiNz5EvEuRfJZBcdV2HjuSZaRTaN07XmS4W5xpSVyGfXZ5XGG3x22lPRE3UBn7ByyYL3YCk/T1tDm6Z73ZFJpgBDrqkATnJBknO+zE8/I3bRB52iCUkdTe4V6h8y8SY/U9phcb9Lz/94ECLPq4Gs0R6LBzHq71j/SNdvdK8eJYwKvqmPZO/XiyEcf+6ZAB99D37eVmDYz0/TEoyJsLvzzgFU+h5x0CXuC067tv+l+pay35nQMRqCOoZ2fO3v9ZwR/1dJF70c0Bn+zX5fZt8DiDrG1sdWFqA+k86L9ceVeTcTA1DPT32cuB9rAd34Z3Scra9sk0T8d9Wm1euqf62Jg5mGJpoXUuG91BMPCDLlZZ1IV1wmCzs+AUdt2zLCzBw89tQ4fvijG/Dw+vswe9E4Dnrxgchl98dNt6zDc/UMAjRw4pFLETaeRH9hErlCEfet3ozRVhn1TD921MgQLiCTrGPOwHa84sh9gbFJ3PnX+9EN5+LYI1bhUx94NQYSFWQItlE/XzLcEI16+hetdEviLmrJ82mdDzTlEOiYaRdgSbCkUhEDkCXA9As0/tH1pGwmnmvS3TaRRLneRfuGO3DH936C+QIABtJ8q3vw3lj2H2cgZJXMb+/B/Zf8FAs8ADieBxorFuLF538WKGco9gds2IGHvnUZ2o9uRIkJayZBUilsKAGv+e3/UItBCDPX/3+nY4/xFgY9y2pzPokjf3KBdHuVAzUrbXVRD1uo0a/IZdGpVzE/yOD207+KWRvHkBmrOpAml8EEk36DJYnp6c/OypWQr7bF12kXktjWl8K8k47D8ve9S2z26gsuQ/t3d2JRi+AcMNKooz3Yj/R+S3HgFz8BzMoCxSRabAqaziKstZGqMlOYxOisLIJcVhoPdluOhc25aPGcg5MwCXkekCAlGKADAK+8/Aqccsop0pBRE4a672Ryo2Y5/hphiDljLTz86fPQWPcU6uU8jv3AO4Ej9mdpFPDsDtz8pW9gdg0YT3dxwpXfQuPpJ3D7ly7GXDZHYeVTMYnFr3sZ2oMFlgEgO1LBszfdgXIrIfrDtUX9OObrHwcWzsP4T27E+qtuxpztLWT6Clg/2MWKE18qTWSGSyW0n96Cp26/D+VKgFYuhcf7O3jDN/8DuP1e3P3zazAw0RGwdUMpxFFv/ydUWCvBMdo6giduuRN7Vtw9nygDJ134n8DeCzCaZ6+CBOaNtvDQx89Fee0zSI5XpfR748IiXvHp04AXrwQ2j+Duz3wDhae2YVY6i23ZDrovPxCHfvo0dIop1DMslc8JU7+FALM7aUz+8Ho8+ssb0Vd1kkw7sl289FMfBF5zOCYKIUpdVqYAVVZtSPdtl5yjXyw2RhwZHgYuYaBnUNzeq+3WxJN+Vj8fT3LFz0rxo72cl+5x9Vn0Wr3OGL2OBQj1+/YZ9FpK5FAChX5P7be1LfZ9E888fVfIQIDinHSQ6RwKa0G76KaTUvZDEcUHNj+G9/7XF0Sbb3ioH/PnDGLTU+tw2OEvxgPrH8fzm7dj4fAi9LUzWNgp4wf/eSEKzZS0CmdTEVJ/wxzrsDtodWu48cYbBNU95MijMJ5K4KNf+jzWbn0O3VIC+yxfhEf/8QAGsiEOOvgAbJscx1ithU2bRoFaGgONIr546hl4+cpD0Mfuax1XGiNBJCeaTACCWx784IEQdUiiAyF0UJYP0QWjYxhiLNiOe574O+548Fbp0kaNGq6iAQzi1Dd+BBkU0Qib2Dy2Bdf/6TocdvDhOHL/Y9CfLgvzkAYjkUmgmw6xrbkVv7nplzji+MNx9a+vwT+94g3Yd+H+KHcGkG5lpAtUM1/B3aN34KZbf493vu49+Nvtt+Gpicfxype/CgtTi7Fjxyj+sOZ36CuW8aE3fBTZGjt+piTLMNmYwOon7sEdj/0N5cUFjDa2o1qt4aUrj8O6teuw/yErcOudt0qwVGyV8N5XfRAL83ug23Rzm6BnyaDQj8OufJC4A2M/K1kn74Rbx08PcnXU+KctP7AOpP63otjxw98ueOsoyL970MA+U9xJsY5JfLMJY8SULei91FGxDMH4ho0f2vY+Cg5aRpP9vgKd8c1sMwSWhdVrA9OIce9qSVF0fWUUMV4WnbSp0aHTGTnAXijZ3lO77wnAYlhhkqxm3My4yAw23Rq5rw8ENLDWsdEuwJHD7fXO1NWhloR+JgoUaKuZWSeQw+f15ZHCtPFlxfxT9LhEJI12nGymjoBvUurvy8zUEMpn5AwwJW4EWZjFiJXuKIghThcDYP++dh9Ec82g0oNV6pzL3PNZuC8MqBWteXO9kKVpHEPvJChAJn8VmT7XsEVKOj3bwJYFpbXxCFli/h2jZyODzTdbkHsbYWxmy5mRdlo57h5CapOOWW5sVd9N9rLXlNRu0sL8YgCbcDILPTBAeYw4QyAKIH25Iz9h959o3Znx4XqS4CTlypBdKso7y2Q4eXacZsCFwGlZqEZkXcBjZaDI+U+nzgCY0tVtai74GAR2ZO/551BGjQZvNKC6JqPv+ueXZyEw4LPzMj/G0XcEELLiWb7qS3XN3opYgH7NW/tC7UP+xBl4VqtO760MQ10D3DJT93ZOEZmp2nSFz6QAjbAcfVfvyDYSUCYpkYlCrgMG1FqKpwGpZy0p+1Xtga5rtRl00Pnf1NzRJh5S1sqgTlSdXFMFSoSIw+mFuKkHRCA91XEMRWWWyXjyfbgG+E5SXZoQ5jKDIfk92WCeCc2iav1R9q+A1wSC1Um0Av0Epfn+BI+9LpysD//+1t7Jeu2xMVQOQd+F9+c4CruMekmyTt1al7mTEmfvs3i7oPuIJdQypl4PMjpvfSk8z3qd98j+qK3m+vFan+Kk+v1h5zOac6NTKXZO95nvZMK5YcCmzAjZg/4zWnYsfqVntqp2mzB4PIMuej5vz6V0OOpe79aJnoOcAy2/FDupwI4B1WX/Us5AYABn9xUg0lJ7Nt+g5VRwiZ8hiKxMeU38iC3ztkHtqKy5jq+cIfjHOfIauHr+yJo2zDcFFafK8pXCM7WHdI9oWbsA1t6WalKJgDjPFzK7d1XCxPGKzg1fJqQ+ibKx4v6VnsMavNh5if/37iRcLANR16b6VmK//LllfSN7HlgfKNqnlnXn953oc/o1YX1E+9+6D+Q888Meb2Nlx8LarLhPqX9XYNiunygJEmu6oZ/R70T6qbHGGeYImAZW2n/X/xaZlhgLUNa8TxyrrIeuAX0nHWMFnaNn8syzuP87k0/dCwDUZ9P9qvfSa1oQMN7VWdeXzoOW0PXyveX6tP8Zp+EsWp1Np/PaEQmcJJJslhW2XKOwNNnwGdSDAkYrSfzgxz/DvWvvl0TH0gWLEeYHsGZrBXU0cNiK+Vi5bAjPPHknjn/ZgaiPb8Eei/fD+icDbNyaxE23rJEkxZ6zE6iMbEbQTUuTsX9528l4zXGrMJAYRxYtSM87NpdKt1CpjqNY7EMykUK93nRSIV0HJOkYTfeFaFumGGV8X5YAX3zxxTj77LNdwoQJT55PlAIge9k3mSADUDQAkUBfpY3wD/fhbxdejgVNdkANMRE2EB6yDAd+41PSsb7169vw4CX/iyWNJLLtDirUCFw6D0v+8yzn9DeT2HDRDzB6+0MYBlnkHdTSIUayKeQO3w+Hf/kTCLstJDpFXPPOD2HpeIBhcgi6IZ4uJXD09ZeiOeTkqyjHxdONZ3yQdE21yqxOGQ/w0Ce+huQjz6LIJm2UyMhnUcsmMJZPosmGJ2GIoSCFOVvq6O+yIq+Dyqw8NgzmcdIF3wSKBCqfw5/OPg8LRptCDsogjWo2g/G+LLIH7oWDP3oKsHgYqFSIRgJPbsT1l3wfh7z2BMx/0/GoDpdEJ7q/1I9E03VpbSZ8Eymec2RW0gGS+CMl3IYrrrhCNAAJAGr8yvlRCSEFAEmE0v06f7yNBz55HopPbmEhhmv8l6WkQkYYjiXqlgN4OtvEST//Dk8z3PCJr6GwYRSDnZRU+ZBhlyyk0Wq0+SYig9ZOJ6Qz80ve/2bkTjpMmI6ptZtw0zn/jRc910SpDYzkO6inGAsyERwKgYpN1/oTWUxmk3h6IMRrv/MNoJzH38+/AMHdj2G4m8Jkl9Vgzo9m5UlQb6OQySEfBBjNhSgc+2Ic8PFTgDmDGE0D9UQXC2vA3R/6EgbXbUR+solmMYmN84s44cxPAMuXYuOvb8Cmn96M4UpLEp/Plrp46bc+BRy8F2pMELcD9Of7hY3fzSYw0Aql7Pj3Hz8HLxppIV9ro0FQ+aClWHHux9EYzCDJ+UlnMMnqL/qYXtJOWbL0Tqb5ewYEtHZf439r0+J2uNfejX9GfGgDBOoZocBiL9seP3+sbVA7GccFrM2135/pXBMAUBxsOqF8QAakFPunpoIXY28mAnQywKXX/S++cd0VyO8xhL2X7IGtz21AtzmOfVcsw+p1j6FYGsI+i5fhqbsewUde/S9416v/GakghWI6j7DJzHQH2aECtk/uQKaYxPU3XI9FCxfioCNX4bJrrsaFv/ixoNnJQgL7Lp2HJ//xAA5ctlSovn9/8CGE6SKa1RRK7TxeuuQAfPWjn8HsZB6FjnOclRItzEUCOwycvai8zwk5Y+udcqWDEpgkdRylDmqZMWwZ34TnnnsOO3Zsw5aR5zHy/Cje84ZTUEgXkB3I4+rfXiPNF0561etRCvtRTvejun0U5XwJfaVBVNoVNNItbJ54Hrfd/WeMjo7iza9/G0roRz7oQ3+6hGathnaxhts33oI1T6/BSS97A3530+/xTPVpvPHkN2Hd7U9gzux5eOT5tZg3PBdvOurtKGMA0vQqnUAz0RDG4tqtDyA7JyH3WrnffsBIEsv3WoGnNjyNTRufR6sS4IRDX4lVLzoa3Yr7LoHNsOUcSKch4cpteh3yEVhkspx2sarjJQ6qySbr39WZVADQOn+yiL0WmgY0ukks2GKdF13UEZAQ6yoX3xD6rDM5MHFnK+4g2efotYlsUGLvpe8pAaeK0cf0XqzTxe9aB8k+r85N9M5apsYyUw0YDctPgy/JdnB8Y00qFMyTYMwHm8qAkbI57h+ygRgItdvTgL+oq5UJ8Jy9cKwlATY9KDDNaHpbouXCTovBBfAMfJVhQsaIBnbSRCMW0Elw7i9sAUAGoAwYtdkJvyfBhR97WYcSkLJnrgvm5CedETsha8yPof6K36EzrfMuTVVM50H5PrPOZl7tYSBsOglAp0BTAm7ybMQMJBualfmxHZMtIBvtKxO02zVHBpXVbJXOiZ6FyeuTFSfzbME/2XgeQJJu726N6HcFPPFBp76bzK0BAfXfpYOWApg9TrFovRgNQfmuBwC1hFb2nUNBo4BW3tPrFUalbpZuSKBXbbkP/sQeGW0mtfEa9Ml6N+tHYByvu2cPTAIE/InKG0XezDl3CsoKwOSfR7LVng0n19F56AEC2SWtQLaDKNyPDeiVIbEzjuTYdwJ8cJ+S7alluPphPzh2DhSgEhBZGlo44EKHVQB+391dgm9fphatAw+cev83AngFHPGlV2LHPACuGqNxO6wACBOLXIHsWiwsRw+m04kVUJpz0/HyHr4slOAdAUCuYGG4xQBAC5jRMlkAUJj9vgxUADgDAIr/4EFg0VXUUm//8GLLfQKFIFEEOntbFp1hPeDw6HxVoNQD2XROZY8zkcMyXIKUvkzWrkfR2PNAsvhlKc8SjTHEI5DFJ0L4a8s0la1vz3Lq6/kGJRq46F6Jb2db2irPJuvHyQAI+MeOv/bZPXCp5b1RIsWL1ru1PpVg0X0YnXeeZS4goAeK46xZZzHcj56Z00yE3xO6u6ytFpvoS7fl3GJprzD0nA2SdeRlPtSP8fkm30DLJ56kRMztFa2IkODcywnYcYyAaa/JmaSEgy/5n2aXDPAbgU3CCnYNacg85T6joP2uAEC9d9y/4r/baoxo7EwDNvvdHqbdL1y3DnVdxT9nE6g6htN8Mc+Msb+zPue0BJ5paqTvo+e4rs04Gz3+XpE0gYIuply71/vGv2/fT5/TMizVB1ZbbNdP9Mw+mSdjFvPP4uNnfT77u2gdK4Pfj40FH3VO1KeO++c65vF7WB8mPrdxv9SSKuze6uUTqV9jAUst9e8V3IpdNJVB9prRWFBDWTr/sCInRI5NgwR0pzxoA6lEF6X+EuoBK89c061Uvg/VdgrddB8mA7KLMhgIO1IuuLGdwIPrHsZjD9+Je+76IxYvHUK3tR31kaew9+Kl2Pp8Egcf8iqsOvZkLJi3JwYyoVSzjQVtNJpVDBUC5LpVdCqjAtAQfpIqnXoFA7PK2Da2A8lUGqVCP7rtLkLRfTa2a6dGNw4A1LkkAHjJJZfgnHPOcfqkBDkJxkgY56UIvB/F8WKCqLi9gs5N9+L2C3+MOZU2CmSf51NIHLYMy778YeeDXncH7vrOFVgw2UUfZVUywGg+ibGhPEYbVcxJl5AZq2NBJyNVL/VMF1vywMieQ3jtl/4NrUXDyLLD+fY2bnj/J7BoRx3DjRD5MImnh7M4/Jf/he3zCgLG8RTtUvqC/naqII1CCo060s+O4o6PfxXD210VjugUDpVx4Jc+A5DlhrY8K0brWP/Jc1Eeq6HVbaDRX8CTxQRe971vA4OkNnYwds0fsPrKX2GPahIDyKCeSGI7q/+G+9AspLG5sh39g4NojVfRny0hrDWRXrYHXvrtz6E5rygJwhp17kLHkK8nXcJPNIN9hQhP7Lb4T0lceeWVePe73y3kHI2DlNkt8+elJQgA6lpfOBng9s+ch/yTW52cUADkky7ZPdmoISzlMJkFXv7VTwP7zEI3l0Ty2QrWXv5zbL53HcrtEH2SLXUsclZwsCngtlQHe554JPZ+3xsxuagPm8e2YRkGgK113PbJf0dxouUqY4I2hnI5kWhqiExRAn25EkaTwJbhLN7wna8DecqqNXHv+Vdi9IF/YDarbUbHMcAmNp0QzVQaFbLYh4oo7bcYKz9zGjBcQoMakvks2ilqUHbxxw+cheFnRpCt1tHOpbChnMTJX/kCsGAu/ue0M7BsFBgKEgIwbhxM4K3Xfh+VAlmHGQTtrmBIZPYL4aNax1A3g4kbb8Nj//0jzJ5gT4cMNpZD7Ptv78Ls17wUVTJv8znUOCYi0+IJEj4GjGx9zMeb6fza1Vloz4i4HbPXs6SfXX2ul523Nnna+RnzfeI2Mm6HdzpfNm24J2TpBLuzSLc71fZJZcTAsNQnUUhjNKzjtK98FndufRTNQhdLFi9AuzaBUibEsn33wfpnnsfw0EKsf+gx9FdT+N6nvoZDl6xwwSXpqR1XThXkKLTZBAohLr3iMhxyyCHIDA3gtC+eg7F0CAzkkS0ksWLxHExsew577cmuv2uwo0mB7gIyQQ6LssP46imfxGFLlqPYSboNabt7KfOCxBYKrzN49jRrDVTkkCBAEDgNDBFmDetopStSDswAph7UMNrcjuuuuwavPuEk7LXXXrj3wXtw17334LDDVgnQls/mcf8d96O2bRKvf+XrkUpkkGXWolPHY88+ipv+/HusWrUKBy0/GOkwh2QnLaUjxVIOY53teGjzfbjrwTvxzpPfhd/edAMeH30CJ510ElbfshalXB+e2vwUTjzm1Thy72MEAJSyoKCGZqqBX930M0wWdmDDyONIl5LYY9EiJCopDKZn4elHnkW2mcdRBx+How4+GplOEbkstcdaaLebCBoBBgaGXAdW7zxPO5gtU4XotW0xbwClKPNqnDN7YClYYR0imwGMIni/MtV46mbRgFuDk50W/wwAYE9nwTI5YhtHN0Z8DPTfFYSMb6heGer4Zu0FAKrTGNfomSl7rA6Ajo8+l2WcaCAQAUBSkjvlnFOvKGKBabDrwTrpSMrfe9adAoDa5IGlgBqYTmOk+KiFjqAEPMJIdP84FZBp11kXfCtAKYG/70LtgvGpTpvi/PlMvQX9rAHT73BMJDDT0iYeuKqlRoaGOFVOC0JYO6Rl+2hUWqAb9qJoPXmnk0EFM8saZFjglM/hgkQHWErpp0F2iKtxPMmeVoBMWUVknVDEX8ZfzA9bAAAgAElEQVSBQsYeeBQwyJRn6RhaB13XX3QrNqzkWBEE8YLGCj5Jp0gCmMqalAdxgJ0COJph1vWlbEhpGKKC9F7oXJ7DAz36HHHWW/yA0b/rnpim2clSaS1/8Qw4ZatZEFaYwcmMrAcCPvKsHohieY1da9H9eu11TrVo2lp5AQ8Id6YmTxrT+ACc88+mKlGTAN8lVsoKM0m0fWlxlkC8Mmo9CKljzCvreovsjN83LNOxz6x7RveyBm2iVxJjigiQTVYcAUBT2m9thQJavYATYf7591TWG5l4zOwSPBdbYDRw5LoOrY5YswoiRGvUSyNIGabXFbXr176DNA1iiSwZgNQa1DM8nUSHEgBk8EtZNjsXuiYnKh8gHd1SZAc6Bl8qivynmLCa+JBx8udXOpF25b/K+lUAgPvX778okShd/Nz8KNM5Wp9kR/tmRvaM0ARI9G8Rqus7Nse6YUf72a/JKNnlAUixg35cFJjXeRO750vc7fkl540HSxkU2/Mo2ufqI/kSJm0KpeetMLBNMxB5Dv8udi0FXec/2AQD7b8jFju2pdg5DWL9GpKkj4zrdGh76vz1uqnSuG2K/Wyfn/eJ9oufOytnor6J9TdU23qaXWICizbGA4A2+SHP40uu+d/CcNQ5od4i1wCTMH68onnXDrWmQkHnTc5Arl2wHI+MkimbZJlswlLkWerHTkFisXdMoPimXbsCANX/0nHS97TMg7i/YkGfXQUbbiCm/Ite+zzuN01LfnCd+PUbzZFft7rWLAAo6yWWCVF/XisX7H7StaIBuA26IuZZDwBQ51DHzq6VyFjrevNnpGX32c9LObs/0+119b9ZoSHD2ENLUN7XALJ2LtQPVJulZzW/E2daKgBoK2vi8xq3EfY97Z6TtdeDLNDLR4nmQqsUDFMx2reBS8DNFOCKr+aZM3G2jCRSJcfr9EnZAKpWdRI4naAplZQci2QyjUJhQCRhkjnqbvKQS6HCsz2TQl+mD4mRFlgXG/YPo9Koo5juohY08Ju//RX3PrgayxYtwj7z5uH1rzhefM16kEMuXxLGYScZoJJootRfQKLZQDHpGFy5fAbVbk0aGZXCktiOZJE2IxDWocSdrHjwZ5iOrR17PrvdA9QAvPTSS6ULMH1VT/AW+SsBmRjS+nOdRjnV7WB4pAn87n7ce+lPMbSjjlwnRDXbRefFS7H/eZ+Sklb8cTXu+/4vMJddgluONVXlc6ZddUiGOnlhEkWCgwQ7Cwk8NyuDg848BcMvOwSVMIGBTgoY7eI37z4NL6qHmNtJoDlSwdaFfTjql9/G2KKyPBxZ/83QyXQEnQSKbaDEbr9/vgf3nfcDzK8BrWodlUISnQMW4/CzPwnM6gPKOXQqY0jtaOEv7zsTS6psihdgNAzwTCGBk/79bGDFAuqXAc9uwe0XX4nyQxuR2V5DbmAQrbbTO680q2gmXaOoVItj5HSRNxaBlV84BX1HrqQEn8hFkKBAD76RdlUDmuByfhu9gzRRfPzoRz/Cu971rihRxbVKeQCNDzWu6zIe8PthTj3EjWefh8Zjz0QN2UTrttNF/+xZWHroAVh63OFILp6N6gCbm4UYrCcRPLURj/ztHjx192oUxiootLtItLrC/Jt78H6Yfch+mPfaY9HId7CDfRPTIYYzfSi1QnQeeQaP33YvnnhwLTpbtiG3bRxDpTKqKZbwijYRthMfWDSMfz33HAQLyqhNTqB/JMAzN9+CB//yV6Qn6yjUnKbvZCKN3IvmY96qFVj5zjcCfSlh7YWpPCYb3G8ZzK518Jszvoj2uidRpiRLOoHRfBqnfOaTQF8J3/ny17FHI4k83ZZCBoMv2RfHnv1RbA0mkSj2SaOrDBu8UnojnxYN+kIyif6tddzz3s+hf8MO0SjfUUxgx4rZOOHM09BcPBtbui2k2QDIA4CR35LoCt7lzhNbzxa3eooNuX+fCVOw+/aF2FG1lfHzZee7T7+nniPTzjFPoNI1Ze1wr7NqJ7u+7bnVodBUfZcsZcPQ8EiDBoKA2RBPT27De886HWOlNkbak2Bx3oK5A5g/qw/UDBqpd7F29TrM7VuAxZlZ+PHZ38LcTBncEZ1GgL40NUw6qCWaSA9msaMzjst/fiWW7rs3fnLt1bjvqccRlksIsyx3C7DqwOXoL2SwYcMGbHhuE1qJPIJGEqVOEa884Ah8+i3vw15D8xDUnPC5+9FJdX+TQC/jsrru8HDZEvdDsCKJdMcdwPxMO9FErTOBRquBdCeFRC7ERGoUP7/6Z1i5ciWWr1yOG//8W7TqFCLtF62+NY88zEgERx90JHLJPErZArKFPJ7b8gx+9qursHzFChx9xDFIBWkU0nnmgzA+MYbBwX5MdEaxofI4fnn9VXjTyW/BmvVr8NCzD+Nlxx2L5x/fih1bxiRL9KbXvA17l5cjHWTQzXSRKHRR6U7iit/8D56pPI5kuYNMwTUwKKcHUdtcw0BnDl564PE4dN/DUcoMCHWcnTCpIUWaMgMh0dahNTYgWpyFpot+JgCQJ3DcIYg7KtZpmDKEDmAQjSTvyOt1JLDxh779M57BlHmL0eftArcbzG5e+998Ht008jwm46/ftxs27oRYJ8e+t76LBRTtfdVh1CYT9rsS0FPYPRbc6TqOxkHZTx4QiYyPOspem0+fnwGTAmUicCvacG5D6B7iZ8WJ8CVuEgyTsUHQSkEzW5KmejrMQqq2kweKNJCS5CTBSCk5d4CbsuLSnaQwmBT8UxF1BQOi0r6Y5VKWl5Z2eYmVSKieJZLiIBLYkdKIwL0TS/88qODKxqZE22WcmFH1iRC7LkQfy2fy7HqnfICsw44rb1NbIiWSnmkUmRw6qQTqAlcuJxaLjOv0VIAbGXnP8IgbbI6LBkHC1KTotc8AO0an025VEFDewZRuc1yEucNtL3YvNVW+GWslH61dDZI8a0XBEFpUBq87s9PiTz0VNCiAqHZAu5DLc3mgwLKKxVLTmSIAKOWATn9LwF6uXzLBaOe11FrnwNt0uycUI1KWjpYByPrme3h2uDrRsm4ZXLTakmUl2KY6Xsy8U0g7pP4au7N2pwOAdBaltNePnXRu1RJLwxRKaOMJP2QW+BRsWjvmes2uKJmgQIR/Zn5PWXUKQkl5MLt8e3Ba1paC7J6ZqM+nLAJ5To6FZ1/y/HdSER6kMM1dtIRt2jP7RjW8L+2Xgioa4Kqdk2exjClfditzT/uQS0sHcAkANePeds1yZE604YJn8E2BUtMdunigyxKkiGXuy+v1HFGgReyDfyk67BHo4Ne/Pa9scmcnsEMARK8t6c8pTazIuUNNVAPuqW3Uc4LvFNeK5PxpSa3sbTLI/JzYsdXxbXtApZfzKOeyJEJdx2IBCEyZaARGGoav3MsmOkIX0Nh/i845zqNJDMo4GykCx1jxrGptxkLmqCRpfHd67x9M+XDOV1N/JH7mWgaxWiE91509M/czerUasFmWo6wB7mGvwxmxy7V0n2BLJumahPjqBwXqdf3on3q+yZpXALDLPLhjsIrt4xlJYNmUjtrx0nG1Sdc4QBa3vHHfinNMn8OWNtm1MZP/pD6c9eVkPr2W5rS10qOxReQnxR8wljiOugf7dRv/eJTkVFBUfRJlVCoQG9urstYMABXt7xdyeKlt7lGqq/6jZapZH1ET3zP6yOY5LdCt48m1YH1Ja284plk2fNKx8O9u/UexZX5Px8vZ7P7QNaD/Zv1a6//q7+PrLrJZM7BBrW2atpZ2YZ/0ve24WB9anoXaol2nrStNnpIF0ZVNpTtotesS5+UyfWi32Fgqi06iimYwiXSBFWI8awIk2TE2KCEZ5tGUc47N3VropHPYkSogU5qFTrWJYrcFVLZhdn8RnUQC1Xob6UweqXwG7XQTlUYFWf1fkEKr00YFE9LobVZiFmqTFXSTbRT78xifmKDDLJr0Uxzmnf2mXgAgGYAEAAkeSxNAU3kgGqRMYPJ8pF/f6WBODWhfcxvuvuinmDvWYhtKNHMJpA5fhj3/8wyg1URww124/ZKfYHYzRIba9wSmfWyXTKZc06l6DYliDvV8Es+jgX3f/Cos/eA/Y1OCjan6MNhIAJsquPlT52B4+yT6JusYKvTjiXwHR131bYzPLVFzApl8BpPtivPFgyT66yHKk23c942L0bl9DYaq1PJOYqScwfx3nIg93vdWIBtiS30CiWwSc9tZrD3rv9G+dx3y1AVMJ1AZHMCyk0/ErH95FRrJFvL0qzZswV++ehHK22roTxXRGatiVqaEoFlDN+M0vsku4/rqJBN4OhfguQPn4fVnfhTZ+cPS4ZeNPQmotugve6a/jGsUC2XkDCUDkAAgu9rrj+qyi5/vbQ/9CbGbiQT62yEylQ7QDIBsnnoVRKxdwofSPYU0JgsJAWvTuTzCVgu5eiDNNtAmM6+NsfseRGXTZqSDBOYf8RJg4Wyhg3aH+jDSaSBRyAoJgXYk1e5idjovcmkS5D2+AZUHH0GrUsXA0iVI7buMhxNQLAmjoFPOYVvBjdOsWgeJeku0BvHYE3jmwTVSqrxgn+VIHn4wwmwN1WISAZ+ZbMpkAeW+ftHPHqTM04YtLttMrV2C3mxwODToEkgTVaBJXXfuhQ4wfwidUhKTmQQaEgCkkKKeZDdEPu+0f+v1KhZVQ/zlfZ/DnA2jGEjnsak6hu1zCzjpwq9L9+NteRH/k/LfZEiSl/NTCOmy0Y2YjwQr3qZ0dON2LDrXZ2jWtPNxNnXO9Pqdzr36MzvZs9iXemEK9izRJqrig81QpRn3C+33EyObHhQAUOryNSiQbLTUXEj57VjYwJ0b1+Ez3/wyavk25i6Zhw0bn0QaAY498lCseWQtNo7UkU8NID0e4r2veQs+9/YPIjVRR5Li7SG1Dny2NpfARFjBSKaCH179Uzy5dTP+eu+dSJWLWL5yX9y3+l4MDZZxxKEHY2RkOx545BEcvupojGyv4pn1z2C4U8RlX/0WVvQvQKrell2pwZ8L7DQCdIGuTKDP8EqwGwFGDPiSyHbTIsQvgEGGJOOWNAJIthiYhwj6a7jmz1ejmw1wxPGr8MvrrkI+k8dRB7wUmzZsQq6QxQH7HyhNPRbMXYCgU8O28W347U3XoVAs4cSX/xP60gNIt9NINigI7ZzXBkVU+xJ4rv4U/veaH2Ov5Xuj2qlg/XOPYdXRq/DoI4+jU08gVU/h3f/0Hiwf3B9JtvEORoC+LjZsexo/uvpyhKUOJlqjyJHSHSbRqQU4YMlBOPElJ2FBeTFSnQI67PiYSrpOc5Mt2X+ZTEoaJ2QEIZ/S11FnWYGwXhR/u0nijmTcUYwvcHU01CBqJz9rJMXB9wCg/e941lrBjbhTaveQLv6ZNprdOPruukHUebYbK77J9DO9HHH7rnFjoE4ZNTzsJrfXUzB2V0bD8cs8AEJnTxkfmpk3JSZSwkoDKHohrgstS+mco+ACbRlL2mnaTh9LW4DJgiR2rpWdIFkaYywjHSsPINguiTInHuiSwFj0k1wwxf9Ld1MtyVOQ0w+kCwSc/g2dBZYQCiBGzRdfwioBNA9UDwCK2Dw1AL2+l7LB7HtYhhufTzqqmgy1am3Z78iT+NJeW8ZlGVYC5vjSX36WQGD0o6Cj14OL5l0bE6iz4QNtZbDxPdkMgT9SgucBQDeHrpRbxlKCdldqqQCg00DlYcgstGe1yJi7ElcNZCWAEQqVKxmV9WlYH9R2FRZCfIH3OMjsXlMAUBiJynKYNreeWSmQnwvaCYYoY5DopVunBJIohu2ZKFrqrAxUz5xTTcuIkeTLsmXd+mYWUdDj9bwUKGSDDwKAuhbFTkg+KYFk1gGAeaREw06aSHiNOacj5hpLyPz4Uj+xdR7oUgDeskx16KLx9mwztcnCRDJgs7BfVALAAxHK9pWGOaqT5ctWpczeg//aNMdpe3Is3N0VvGfQpACgtbPCPCRQk046DTctP/bAX6QJuJsSLt0Xjl3sNR4ZvOQzknxUcIn7RfQEPQtQ5kpKhB1TzDKD4mPpcBy3biVJIYzSFBJs2CH+wtTa0ZUcgcW+iYUEabYMX/WGFfxSkDwmB6BzqXZdNDZZCUHgjjpVDvX2msQOHLJnlax5zybTa8m4R4vEJQB6/Yj2HbPqvnGJTe5FdtU3e9F3s2CBBXXs9aexSY3umhvnKdBb14uc4TrG0Usoo9UzDTUJGLQjljafiYGLsznTHVyeDfLvOvGUNLBJAJ8A4mfk/Vnx1HXgolvfXlvVM5DJgLSNECIAz4Dn2nHV7k/GYnJWkTHrmXkCuhhGsbJGBfzj/bUDvQd4ZcwUGKTshG+YIueudqPWfTkDo3JX5lfXnoJBcQDQ7us4UKO/kzEz3dIjv8rbHQt+2/UbMT9NVUDcJ4vsLsfBJzqEdWmAeAvMil/FceQ5buRGxD9UINsDk9HzewAwzqSO+167OcZ2YmFbu9MrqLO+Q69rx+8fXUOrAvy42b0r8+AvliH71Ad+6jdZH54fswCanWt3CZfAt/Pcy1eO2wL73Lsbs5l+r7bd3j8+XvH77PxsbLIUSrlvuVxGlXp3Ifd5VZpOttshcpl+dNrsPJ9BqZ8AxYh8plgqIGi0EAQd5IuzUG3UkcozJdFCUKuJpFWlXaJCPFL8fCaJZMs1KGJDr2wxjzbvleiimGPyJI1mG8iniwgmqlIa3Eh1JJ4soSjlvpksNUZZhdX2DPtdl/CLRqohKagGoJQAy9nq/BCp5BBJBneGanK222ljuJNF9ao/4e+X/gxzJgP0k8WXCJB5yXIs+/JpQH8JuPEe/O3bP8ScIIkyz0XPLhb/IZnGeK2C4SWL8URtBMX9l+CoD70L2GMIlXxKkqBBvYMh6oQ1U/jNuz+EfRrAYKuLsB3g8XwHr7jm+2jOyaNCe1rMIUi0Ze9mExmUKWT35Fb86YxzsHCkhUKlKXZ963AOL/nqx5A8dB+E/SXU0BbN5qHxBsau+hPW/ORaDNRaKKRyGG8DlT1m4/hLvoJgKIN2UEOBIM+mcay+/Feo3fko5pJlVg+RanMekmh0W6jR1+jLY3uzhsaCQSx552uwz+tfjpFGFeD6oB/twVSuY6mg8g0w5L/YaM5rALIEOM2EkD8HOT9ko9ofrjtd0xmevc0WsqL/m0SdJcppxulFpFtdAbomckk0iUpMNjCQzyNNv6vZRqlQRKNWQZlAWhAIKSlbLmN7vQIU8uIQ8f4s7+2fNSRl3PQlOLf0OdJ8JxEeZCtnCNgIgr4E+Nhkqh2gngQmw7YQmurbR6RZSJHYxdgkCiz3pk/VTqBKQbShNKqdBorlPjQaLZRyA6hUqugmQszKFVBg06q2a7TCQWRJdr3VRj6ZRKGQc82zuq5JGP0jvjvfZ7zZkHOZvrX44WRxsoFp0MYs4oV/uBe3fvsyLAkL0qRwrC+JI09/D5rH7o+x2SUWbRPlF7VsBQBTYSA6jvyR+aUMSQ95CbWr/xf7Frdfuncjn8GU87+Q68ftX/zvIgPg47J4Anqaz2ZIVnqWyDtv37g6FKYRO6qpQL88pCuTYWAeDGRx2e9/he9f+xOEBeDgVQdLKWwqEeCol6zE/Q88iO21EKXMMPqrGZz/qS/j8IV7Y36hX8AmdkokzVbo2GlgIllDe14Gp37533DPE+uRKOWxdOlCpJMhNj39NAYGyli2bF/85fbbkSz1Y3jOAgTjDTQ3T+DU174N7zvprSjUQvKwpYuPBJORlo/vImo620rHRNKtaSi5GMRR9Foq7HYsTldbugGzpCUVZtAXDiCVTWAiP4q/PHAznhl/GoVZOfzj6bVYNH8RFmQXopjuw74rl+Pvt9+JxfOXikFbvu9e+M21v0EiFeKNJ78Zs4qLEFRCpOoZR2OlMCu78IUBWuk26tkx/O/1P5VuvUGmiS3j27Dy4P2w5h+PoJgsY6A7C+8/+VQMdYZlHDv9bUwmx/DX+/6C1evvR61TlSxWLpNGspvAyuUHYOmCfTC/yOfrx+DAXKE+c3F0Wwn0Jwal7XkY+k6FBjlWwxVpSfHgmSG40INYneb4AhcnzWjf2YNbfyeOii81tNlZCRi81hY/Y8HA+KKOByPWkdmdwyUGPYbs2+fQa+lnLPgXByNncojsZrPPEwVaGcdysc+iDjv/zQKL9v5iaPyBL24cS10JlvmSV31m6U5ostziMNO5ppFll8ZsSpxplv4pw0nEzAmCECTyAa50RTUAoTaKiDMUpHTQO6RRYKP3N8CRAssMdgRA8CxAdYCj0u8e/DL7PmGXzpljcPGnRdBetrhjLmZZZtphuR65el2h8/NHNdscG1GjKz8PBlzRedZ3kTkxcJe8qzLsfJfbaB/5smZ5NKPHJk6ECsp7DSotAxbWmPm/yDLEyot1HWnzhsgxkedWBpQvlY2AMT95ngE4NYZTjKkIlDa0eGWhKgjoF+rUUmYCZjcAoA3w9JDSICVg5zj/o4ewHGg+4NcAX9cFM+JOUJn+B8t5nMOrgJeMgB9b2VcGABS7Y1ivYlsICHstTN2DOl+K0bKjqHSnjoFjrpTdBf8EAFlGInaWpYE+yRo5437/6DWEIWqYmgrIxAkpfG9dE8J2jTU9cuDIFKspsln+vWX9GJa0dovmua7sXmkKIpqZjpkrJf6+qYQAUD6wlnvxAX2nZNlvLN32gbsAlD5wtwyteAAat8tu/N2PsEuZtGAJcGZK/0hYUjxPyAL0ZWMy14Jf73xIxW2q425OBcO0L46RnJ6m0akAoIy7NhaQheFWg+73eNMTGXcDRMpaNg2AdA8IAEgmsh8rBe6jhiLKLvP35jhyDnUMbdJCwK2OK8Ht1QxLbFvoATAvfSDnm0+6RHqHpgTR2gDpXh0f21jJpDIcFWC3WnvKoIvGTMEMbz9ljBSA0/n3JVJqbwlWu7mYGn+u0wiQ8JIAMj863r4SRJmRMrb0P72urTyrZz5qoltAPDYb8oxb3l8SZjHbq2AeH9c1/HAMKwYoYpT4DB50l+c276pNUHQdyZqRpjK+CsF3mZaOxL75TlTC78fOrhO5jpblxzeV+Xvc/up79gJ6dL7tGWT9Nf336B1iDDbro7hlOV0jN7JPPXRzZU+oz6hMYz8O0858Azpz3PWZZE2wM7j6+rI/PIPOrPldDFW0x2f6zE4Bmdcp1c/3Cur0+awfacfBjml8XFUiRj+v/qQmcbjCbPm6PV/Vl4373vYdmBixz27Xph2D+LzuNA67aGSyq/F+If67XYv6fFPrlF3r06hMjgojLp8dFKYae7s1mw2QvdYJSI4oIk1ttep2zF8wB51uAvVqFeVCVsgYQTIvNibRrSOZ6qBQTGFyookd2+oIwxTmzp0lViOfyUV+AP2PIO2Z7kFC2GKJbBG5XAHdelXIKNVOC6VSGalWEpkUO9xPuqRVgxqeHVZcRrat9zhNgROcAwKAF110kTQB4dkgQE4igRYrEnySnf5wtuu0tbn++1tdPHntn3HvL3+L0kQTRf57sovC/ktxzFfPkO+P3HwXbvvRr5CZrCPtteGZKOD+YoydzGdRXDAXiw9diaGTTgAWljEa1KQ6opQtImiFKEqDyRR+eOpHMHu8hjxLQFMpTAwV8eZLzkNn0Rw0mNSRCiOSjlxH9YFqF8171+Cab12EoVpHGlkQhq3M6cfrzv8CJuYPIEGgTYDeGuZmC2jd+gB+ce75mN1lWXIOk7UOanMG8Mbzz0Flbh7JXALtehWDTMzuaGDrtbdi/R/uQGesgr5sBs1GBclcWsCrSXSw/PBDseyEo5F98XJU0qyyy6OVy6BGXIEl0B3GGc6ai9/oNbypKWkBQGoAit1jktYDgNP3n2sOqOuXDTWCdhM5+o/5gjTNYIMY9jUoFArYUa8JozXXTaHbaspepy2ktncqk0TQaTqbJc1bAeRyMl+diQYKiazTiObnE5SMCDCUL6FWmURpsF/WYSmRluYaQZbVha7xCrWuc2AX3a508Z2sVlDMF9BptgR8LBY5366ZSTZTQrPdENm0bCmDWo17r4R2PUShUHRJ3UYDuW4LhUIeO6oTyPYPoJvNo93uIE8fMmhikmqZuSxylGQTMoojd1DzkWAg/VBJIjbbAhIyjhsgoDjawO8/9jn0P7oVexaHsCOoI1i5B17y7c+jUmKvBJbJE+TzACDtZbeLdOiYmIShQzqR6tvNwKLb3Zlhf2/teS9ikNrymWxt/Fr2/LbPqUlbQbO0QaSRIrE+sL2Gki8EnNz29N2hDb5dUMNV4wJ5ZkU6swr4yPln4/5n1iGdBfZasRSPPvsYFswfwoJZZTy0Zi0qKKJby2C/0mJc8R8XYl6YEypxIZURdDqd8oaTotFDSTxUeQrv/eK/4bl2DYlSBvsvXYiNj66TtumrVh2J1Y+sx7Z6EygPoZjrQ7i9gr2Lc/DDc76B4TCPQjcri7TebHgNpCBqaCHgghhzccldgMTA0ZaykLniHUk6VU000WHZSTqBHJ+9WpCFXS1N4LHRdbjp3huR6O+g3q1Ih5lls/bFoStfgr/8/RbMnTsXG5/aiINXHIg1Dz2CUq6M17/uDegvDCDVJuU2j85YiFwqLxu/0a4gO5TCWH0HUgMp/OmuP2D95n8gM5DC89ufx6K9Fsmf5L/uN3gg3nrCO5GvliSjVStO4rHt63HdX36DHZXtcsBlKZTZbCHNfj4toJgpotnooFAqojx3CCtWHIAVi/dHGUMYCGYh2WRzFBoh4QhECLKOjzp8/HtUhtqj2y5/b/U5NIBXAxh3QOILWT7nAxN11OIbURzxmAbQtM/0ACjt8/dycmfazL2cX7tZ9b72eex34tfV38Uz53KAqK6JQfD/r0aGM8eMGH9Eo4+MEs8E02cVVpx2IfXOuoyPZ+og5faFNBPxcyxMbQ9QaACSFSr1VEdKAhy8tgawdmzUWYyX6/AzjqU2pRNYb7dcIB4LmDUQlSY+/sf4qlNDFTpWrzKX2qkQbelQ6lViUNsAACAASURBVIAdAoCuY2Lgspre48z50mYBH73+ll5fxqeH1pDeVMFLBYD0vfgV7bAq68avbwESfLBn30EepeuAeAVxXEfYKeDV6iDqfWznwmhPaSkfs5KeHRnNiewRD2D5QJod4jgT7nB0bxY5+YaROD1Y6LHZ4gOlc+X/1Gvqe1uWgpR7Ba1o7t29DNBi2A88pB0onI4AMbmFp+pIExXzo6BXpPUU01KaOqQtFXMqIaBXE8BQg8ioBHpqHAiw8N4sAdbOuSwPZmlgIJ11/To0AKAAbJFOjwPduH4jwCQ2zNG6NOeXvqq1bwosx4N0AYoMEKE2V8aIrDoBORyQKqXhdNLluUNhCwu7SRmGvtGHrHPKZrg2u1OgNb1h3ecENDyDyyZMZDX6AY4cYVNaKgCgLzsWQMaDTuLMegBLNe5kvZDtZRhXApLoPpCkn+pj+vklO8h1lUDCM+AVgFQbxx0b2QW/LiPQXpuv8N/5rAYo1O8ouGq7A8s+9wC0DWplDPy42TWsn9GzQthNng2rYyiaQh6UjdtQl9BVGrevwPAlrfZM0r3PP/X60kBJOwyrZqZnAautElvumZDKMozmUxtbGHCX1xd2tv+/3FfthDIqjcaYGyuvBag2ys+lANvc8+LYO/sm957WTdvubZdI4XJ17+4uSLvC68gYew1A+fdewJV/bt2eDoxzHeeFqefBP3GsfXdee6bo/oyYtgT/fMMtGXvaN0pdet04BSMtSGKTTzOY3ml2UP0nGwzYhGqv99QLWP9Fg4Z4UBF937NjLVNMANAY48F+X9ewrHPvjygAqKxve/7IvBgzz98pACg2xwCA0Z7UZJpKapjS4t35hjP93j5T3I5ZANCOrf1vtQPm+Jrmb9jrk+ER9zdtgp77n0CNSi3YvWzPAV3T8bNB94F97vh77w4o7nUW2TW0u3GetmD9XyI7Yroc7/RubByVyWPH6HbMHmaX0DbGRps46/Pn4NUnvhwnn3wSfvTjK/CB95+Kyck6Lrrgu7j+hl/h+5f9EPvsdRBee9Lr8Lubfo16q44bf38r3vPWf8X9f7sDnznzkxjYexYuvvRC/OR7P8Jpp56Oy6+4EqvXPIjvXvpfUrZLRtYHPvABfPO75+P00z+Oj33wE3j9a9+A0z/+CZxyyr/i9lv/jNe9/rX48Cc/jn1XHIBbbv4bPvyx0zC0Zz++dd43sc/gXjj91A/j6GMORZfdH2b86Q0AfuELX5C1zwJUrsFqNiVJR24P+iIDzZR0dx0NGujL55CtNZGo1JDKeEYaS4/LJUykQgGMiiwprdaBjNOak1JNssuqNcegymWZlQWoqZ9LYisaQtwRpiM7+bKclez6oI1Cp+VKLMkoy2dQHxlBZt5cjLPxZMIlWlgJx3VcbTUwXC4j12oj2LpdSl3lPswLZ1LYmgyRHR50Ul8kzyS6yAZNZBpNsdcsgwV1fZEVVli4aA42TuxAJpNEFh3k2h0Uu0nk6iGSfDf6O0ETYHk4zzcpvW1KJ+Qgn0WTZCD+c6aIKpudZJ3BKbYdAKiVUWqTVUP7Ct8ExJYAWwBQ94BIiqgUgZwnBKQg1YwiT5HPIpXPS5KOWnf5Up90c25Vm0Jiq4dsPxqiXCyhUa8ixSZ8tIPJDCqNJsJCXlyJRLuLfDqDLvsvZLOodVmWm0KmESBL0kkmJeXUBK1VhqrdbUu/B/YoSFeaoqs3GrakIQm7BBfSWTTb9DeSAtZxiplYow5zOhGg3a6jm2fn7QyaZN4ms0i1OigQcA1qyBSynvWaxthkA/19fUjU60jnM5hIOaZ/YqyGcq4gnX/ThZwQ0KjdyZ8sgckEKxfb4j+nmg0pL+7c9gDWnHs5BkZb6OTT2NgHHPu1M5BYuRS1TFp0LIMkpZGYcCS0HAijVxiMSMuajCc4/v/YrF5bOE4osp+JswN7fb8XZqK4lQKAmmSLv4O1y/Z9ppGtNm+4I6RTJAbXO3xySDCzxgxyGtjcncDbzvooqrkOas0qFi2eR6VQlPvzyKeSKBYHcd/6DeiOA2998Svx6Xd8CHMyeemsIzTfbB5dss646dMBdmAS//6TC3Htfbdg1IliYf5QEfXtW3HkygPFSbv7H+tQYbvxRAbpTB+Gq0lcfNZXcdTi/ZCpdVBI5qTrE6+pHRCJcAvwJwwQRdm9xlzEMXBGUoIaHxixvITUVG5GOVybQKldRiqbQjU3jkdH1uLau67G5upGpAtJzB6Yg1cefiJu/+sdGBgcxMTEBAayJezYMoI9Zu+JY486AbNZotzNIIcsgipQTvYjqAfuecMGgmQNQaqJFkVMu6P4wdXfw5IDFuGhfzyEPV60AFtHt6FbT+Atx78DK+cfgHyjiEazhl/94Rd4dmwDkuU05i2Yj8Vz98CC2Qsx2D+A/lJZFChGR8aFzbj+mcfw9LYN2Lx5K0rJARx36Ctw8B4HoYiiUNFdcEYKqRQHuvVimZMMCFuuxIgOrQUe1BljoEAnhcbFLjguMslk+5/4hqIYtxg/Zi58SZQ6ScIAMrtBF7wzuu5Z1SnqtYnsAo8HnjM5Mzs5pr4UxTpO6oBEbAzDFrDvqdfS99Gsrb2WAlxSwx9pVE6V2ehzahBgjQOvq6B9o+P2GAMQLS2VQMN3+ZQyql4AILN8ojHo9oFqoPE+qjMlmQWvG6iMOQEvpNTWgVoaBNqxEQdXbckUkuJLUX3TCt/ts9Zq+q7jrhROHVQdYzlorNNvAkG3Xn3rC7Hnjv0nDEa4LF2GGmji/DsNQGUA0kmSbmQiwE4bwUyQYwaLIiFLijmg1I+QQ0PU9+T3Cp4psKfzKkQ/7azsJ0yAPxM4Ksta55MHPVloEUio4J82KfBAZVTW6KNPKd/VAFwYMo6xLSU9vnuyFbh1z+zsouwifx3Z0ywzMWOsOoi6dzTglXVtBMBnYge7dyMwwi69ToPV/ZPvEu3LVGWfUhOF865dY5mEMTZDgkhpZeqZHakpxqwbd+849NDokODXgmmmFDbaowowaNDv763f4+cIcvGQVTBqWlBKu+cZcQICEBDyDDaWx0pjndBpPlqAThm0/IzMywwAYHSvGPMqGnsFz2NdntUZcF3eHdMo/iN2hA6dMJbc3lBWqUInklAw5XvKrFUAULSCTGJBtbaiezHg9rIXXGMc1ziALXYylmDS9cj9L+eBlrn59aBMNjLgZH+Kzgt3ritVF5CJ7h2DBGflprTyRIfUlU5oAiQpyAJBT/dnVCqq9oYlu74UVyyOJkt8KX0k1u/f1e01x8yze1cBDH0/PRt0DHReI/CFp7PX8FIA0M4jz1AthxTWQQw8VudW9p7uLA+GyL7yAKba3qj01TfLsQCsNn+ZEQDUDu4epBMQx+gDuoSJA78FoPHni7135PD6JhfqlwjY5vezdHX2/htLSsQWii33L29AQD2DhfnuO4ayXN0yi/l96hklWeIniWLVCnTngVtJzp5JuRB9JO+/6FxIAorjSv9RGxt4CQb9jALR/FNsBf3PlAPROe7CXOuG4jdxboTtIR1Op/RJZay87ddzZaeNHfsHBZyisTDyKhHQ4hktOv7xgMFq2cl+8gCs6Idb7dwYg8IGJ85eTy1Qew/1aWRulEnZo0JjpwSaf1cBrj37T84Mz2AWpq9PeNq9Ft8nM43hrsAvfscmVuIgmqxXf9bF/Uv1cyRRYBKA+hzKHOH70obx/yq3Y5t80P4pACjmxlTd2L9HY+87xYotkDPBA+k9xlrn2c6Z9W13NZ9i/16gblavc0n/zfq/Or46drKfQ5YQFjA+sV2Yd7f89W5c8N1LcOxxx+CDp56Kc//ja/jc5z6Hu++8Czf+9jqcfc6Z+Nstt6HdyOKa667FB09/F178kkPx/Yt/hE9/7Ew8eNt9KA8UsaHyDC7+/kVYtvBF+K9vnI/XvO6fMDxvGBf84DtIJkOMPL8d7/iXd+Ejn/govvylr+PsM7+IfZbuizM/dxaOPOIlWPPw/Viy15445KgjsGbtenzrvP/GyW86Gfl5ebzihBPwzOpnsH3j87j0svOJ1rgzuieLcmYGIG0gu9LyLKmRvcWqCeqkdRLoaxMATKCVS0j5LgG3Qj7rNQeJmdHvpVZiHs1mGwWuryQrQpvSHEO0VGmDPGAXBq48n118KZsxTjOZTMi9GvU6MsLoajuphrCNdNiW8uQmS6fL/aiM1VHI9ck5zbJUEhe5nllBII2kuh0UKPvBzubNJkr5Elpcm4US6vUG8p0UMvxO2EEum/T6ju68a3W6KPQPohp0MVpvINdXRKdZl89zfAQRC51fTLYZWXe8V7fRQsYDYNVEiJYwwxgL0Wa47r6NjEvKsFEJd0sr5QlFfoEKAJZI4ErfBIQAoNpZ3bPWLmgJsMy1B0EZO2fbjnHe7IZohR05jyQuY0ls2zHCCYi206EAnYxppD8L4xz6B2EKAZmgjF4IJIqANRuoOYYoGZ/8e76bQC6ddjrvCKVz8+TkJAZLJWEIjreqKGZy6O+6Boi1dIgufdwqAcSMAMj1dlvsa5YYT5iQjs4lCf+7qHMtp5JIp/IImgEGc0XR60sXMkJWEVuHNFJpgrFdFFIJTNYmpeMx1w/1DbnmJusNkZeh/SOLVBLNnOdszpGdCmyo2kGR5c+rH8XfP/cdzKs4mQ9qR4ZH7osT/+1DqBXSsjc4l84nY8KOuIT3ixOZyAbaedL9uDsbpmdr/PORH6Oxutfzj9uw/+v11a7K+euT8moPI5vrk/Q8aUXXeQY7LOv0mQ23htIZjVxkGSAH2nCSgmQXk6kGVj+3Hp+/+Dzs6LRAwunQrDyWLRtAMZ/GunWbUGsmMcoa9WYBP/r0N3HEon2peCALuoEOUskMEh12TATqpRA3P3Q7PvPtc9EqJaUMtt2pIpfoYsWSF2HxnDm4//77Ue0m0WZXpw5QCvJ412En4ivv/wRSlUA2bTblqKGhMASc8WRmhoG+dDRlrT3LB5Jea8aUJTKIVaeam3QqwHUHogT9dPDQRjWcwEi4BZf/6XsYDXaQqIsVy/bD889tRn2ijmyYRavaxnBxGIfu/2Lsv9eB6C8MIxGkQROcYYU/hZ4pvElj4YM94WQkumgwAB4AfnHbT/DoljXoFloIuk20ah0U04N4zz9/AKlWCo/c9xAefugBDA3344CDDsbCF+2N2YPzkKyT9ZX2AZBrbMKfdpKdnNoIsgG2jm7FmjVrsGb1Q9hzzh444ejjsHDuPGRCtgBPo1goo8nOP2wQUkigGbSk3r6QKyDRYpMAVzYqpUvy3G6zO+ZBAplsFhmOoznAeHhIh2EfKKnYv4J5fE4CNs6pcToY0qihS30kBnSuPIiHDv8UIIpOHg8FeUX3nbiwsd0MMzmb6lyooZ7J+eO/iz7mDOUN/HfdYL2Mh14/clgMeBI53mkXCPRiOfZ6fr2WOLMM2Nkd05QCRY6tDxSUMq7Pp8ZAQdKohExLJ33pm9gAzywRR1DLKv1gRUAWgTRvYDQosPey88GvKsNEP6vZHWVN6FyIE++Db5Z2RB0aPTBrDak8n5SSTTWSiAyyARV1zPhMAngyEpMD0jsIcmoqGK5AM9c1gxLVG0siKZkk12zDOqg2cInmV0FiC2JGYIyylN1bz8To2FWwwsvGDbwG1pHAf48FLkCDdgSOlTTrQeLG2L1ndKBFDB0HoEaMvRjwIKV1BGb4pyn91u6rcUBKGDMKuhtZAi0p1WDKBlQRi8kHyHYchC0WE0fXw5oBlIB6oh85tX7tYR4BPAxIDSirYyNBpfy7AyCtFpUAXhkXsAnATxvo32/aVBCUSWXkOtEcG1vTyz7FQdeZAmJr49x5PhXoRXtMkz4sw/edhOW9hNnkPiWBogHnlNHIeZA96RnEM9lQKTf1LMgIqPLrLcqimw7HvK6Adz5LTo1UtY+9HBnH9CSA4oEaOqR+vuT5/f6z6yHaa1IZoOPCP+kriNGb0ebb/SY2SsDpqc1tHT+5/wyagHZ+ZMx5HdOoQO0b16qW+E0D8fy+t2ygXudFL5ustlHPN2X5W5sq4xVpJ0+9X7QudNzM2rDggOxXxePiMhv+cgpk9Vo7/C7n0SYRo3Vr7qnrRfafsav2mlPrxuudeQB0Coj2dl/KeVkGzHXDxMUUAGiBQD0vrL1WdqqCM/b+VkfZAqyyPlgBYMB5awd1/2vp/0xA+u7GUW2WPVvj60+Zrza5ac9gXaP6p7KI9d128gGUMexvZM8Pu/5kzfnPRNf2yUnxr7w+U+/5dOeS2hVNXFmfcJpN9wCZrCkPvMUBupl8vRntW8w33F1AN9N17L/bZ4gSxdpkRhOD/l20CUt87ykDPm4TuE90PUWguikfs2slPnY6b3GfLr6u7LPYBLyOjR2juJzKrsa/19jy+uyom8s7IOuzZ30BfeUBrFv3KC697Pu48MILcdZZZ+EHl12GzZufx1e+/EVUxifwm19fK6WMP//Vz/CDH/4QP/3xz3DGx87Abbfchvnz56LSruLzXzgLK1fshzM/81mcffYXsWTJErz8lcfhyKNW4bH1j+PW2/6Om2/+Iw497HDMHZ6LP/7xz6JDeN111+Pvt92CSy/7Hj7ysdNxyy234O1vfwcuuPBCXPKDS3DEqlV4dO2juO7Xv8bwnD6W7kyTfbHjpzaZ5wPPW5YA853YBCSS4vDN5oS1T9vIfRN4WoeRAPIpLy+poP7RlF/A31t9Z84rAShdE86/dTIgTLS7veskJYLoDHeEGyHZe31Cx7p2ncuVccpkHT9nk4GMuO0PoRoCTnI9X3GgCWzV/o3WK5PYrLgInWwZK2usbItdo5Lw1yS4NsBMTSWqna/gnk32immSKJUJNgHjAfcf//jHoAagnEdetoJAapyAEt//eu5HjdoMO14/K7GXSpL4RnkC+gl5xoHHxBjUd5MqIkecd/I8XvpmiqAQukS1146Wc0g+6Zokyrqi1iB9Qo+tiB/XJvvQ+8vq0xPlYGMp/3dh7PvEQiRrozZLuC6qV+nuKGuO2A1JEPTHJRc9pVEtNsj6c0QAfEUgbVme1TfbK/j1mf+J8JntyCdSmMwCmQP3wps+/WFM9mWlgzPvJeAu15HHDsTv9v53L/vby/+252Z8Lq19Uhs5k62MvmtId1E8YxLe+gzWdlr7wOrP+I9dn/pZtSPqS2sclti44W/i7SdCAlUMRBywQgCQnW8axTZuuOfP+MaVF6PBbkepDPr6EzhgRRmFYhaPPjqGweE98ej6J7Ao0Y+rPv9dLE6UUWD2EiFqiY4gyN0gRCefxIbOKE778mexqTmJkeYEskWgXhvD3NmzccDyZdj83EYUC33omzWMe+5/CO1WEvsMLsJPvvQdDFSBoWwf8hRbbTYl4yfPqiVIQRtdX9vNxcfNoYdYtPBMUMhMQKQVLAAoV7tnstEoJwKkcsDW9iZcdP1/YbQ1ilSQRSFXklbxpLjOys7GfktW4IBlB2D+0ALp9hs2CUekpS29atzIRPIOotHGpgHOuQxTKYy2RzGS3owf3/A/qCZ3oB5UEXZSOPLQY7FgcC/c+ec7hNZ9/NHHYNmL9kGxMIAQfahV21K6yXp5Zi0ce8EhjHz2IBWglSBdNgAywMjIVvzpjzejUpnEq17+CiycuwQDmbnoNF3WIsUudKmOAHEuW51CSmrCfOlSSEh0Cj1X5SYrKq0LTgFAG7C6YNsh0tMdRh48rlMrcwtOC8a9C8FHjmYEAEbf5TolE9AwjPxOsJvOboCdNkqPMp/4Z6Lyvxl0pnYXYOn6sw70tAPeG8W4470rQ2ONC1uk8yd6T9ul04BDOuZ6oOs1SPvuZfwih3232i4xrTkzt3Jo+QPSzoMdM723Gj/7bvJeHmRTTcBdOdhxA8zv6/1t9n+ag+1LB+POqX3/uEOmToddxzoH8bW3+4BgutOzkzXfzT9YXlcvB1u1z2a6DPfdtPGIBe1Rhyy9UdTlzwN8HgSMnsNrckUMOm1q4EvtFCxxiUlfOmq6q+mzaNMAywiJDi+xC9R11EYhjkFn58yCpvLvRhReHBsPANrGHL3GKL7/4/NJh0fXgc69PmcE3Jiyxml7zTOPLHZq57PX8+wKANzlUlGtNPshr5tms9LxfTjT+lUAUEppX8CP3UPWXkkgbkF6AzbzcwRS4/vMHQweOOgBQNnr6zqK319sA23LLiQYXkgwuqvzRe3Erq5jOw9bG6Xf5b9ZECA+H2Sb9fpe3Eb1srm6XhW0svvHOozx8be/63Wm9rKXL2CJ9PyIgpO95k/f0b6rXmRXdteucaka8T/6Xnas4gnG+EMy4JT7+7PGXlt+oRqv/otxUDSu36lr154jes24fZfPTLl8Pcdvd0w3BYr0y5rs0TGQPRKTYOHzqHazJmimmRUftPF5dfz0etbWqU9svxv3k+JAVuQ3eoDYyg9YH0qvGWeQybN7lqHYadNEZKY1tqu122tv7/7M3/1u0OvG38megeLbxJjd0RlkEmC8m113+hkZC88wjuZnBoZmr3eya7SXHYjvz1570yawdj8qO+0+sX1sItBsOebYN8//b5z1+S/guxdejMceewK/+/1NWLBgAd765rfgtttuQ3V8HKeeeipu/etfcd555+G000/D4Ycfjssvv1yYlO9+xztx1VVXSVLp3HPPxfXXXy83fec73iG///CHT8XVV18tWmcPPvgwvv+DK3DmmWfiwgsuQr1Rw89/9gtcdPGFeMXLX4nf/f5GfOLjZ+DVr3kVCvkiyv19eM2rX4uXHXsM1jy8FpdceiF+d+O1UdVV3HdUW8A/uWYJAI6MjEQAoABN3u+J+yDx/Ri3K/bzu7J/vebVnnkuaTa982n87FD7ZQEOXRtx5n/8fvbsiV9XxqVH8truY00gzXQGM0aP2x99Hzv+M61N+g98L3YBVgCQn+VcEQDU+GOm79sEt90vvT4f+cuGwBTXL9/Jhpku2/F55vVE9zKWoIvPJ/8uVXqeDGOTJoy/430ArB/R657xOdV13+vP+Pip/ZOzhXS1VhtzC/3A8xNAYQAYnXR6OuUM2gVgMu80J1XDnn/yR0u5d+Wb8Xe7AnDtWEd2dzcJ3/i+lOS41TSOxQq7O5Pi8UucRDKNIGDY+Zr4Tmx+6hZW1iPZzU5lv1keE2akQ+hkpo6Lr/ohrvn7n1DLhWhJhn4cLzt6CVrtJu6771mk0oNItRM4dt9D8K33fRrzUELYcswtlHKoBS2h3VbTIc698lL89q4/YaQ9jkQhhVa7glKpgKOOWCW04PpkBU8+tQHj1boIiuZrSXz9k+fglQcdg2IdSNVaQlFtdlviXOgAyUIRHR2HHpM5Juyo6ICUoYoMBim2FNFMQPpLQ9RYLQAo2kIOBKxlJnDxdd/BlolNmNO3QJqE7LPvcixbsi9mpYfRnykj1UmjXXMNREr5sghpSoODlNOJkXXnO9M5xoJfCqmsdETq5NpY++x9uPb2X6KWrEg2Y8/5e6H6bBv7LTwQR644DIuHF6LdaEszj1xmFihASu3CbsLB/SwllEYNvgxaDBHFPQFUmpNIlzJohHX87k+/xWNPP4YjDluFlx18PNqTAQaKg+g2QwTtNsqFPtnsqt/EUyZIOGCQoKpsDLIOyQ6i/kAmE82FZmb4OXG0TESrrCMxED4ToKUI4qglusLM4X2kRF90tVzjFnXW5LsyeL6UkWbAg4pxQ747Ay4O6G7KFOIB8UyGfFcBUy/DpteRojXDAFSDY439TPd0jsH0phFT2hRu4O07StDuS6d03wijM9Z4Ylf32/l3U00kZnIS49+xAZaW6NlnmAbWaYBjOkPHs/Zxo9rrQLdOr51TAeQjUGuqmYL+W6SB6S/ayyHR+/Wa55nW15QTFaPOxQZrVweUmBTzXOpAyNqJrjM1P/bSelCoAxffKxFwImeBCTT1sPKsAXaZmzb+0Y1j60KBQLPfLFNLmXh2fNWOW8cx0l/UNTtDABwHADXQ5rPK+vKZR2W3zTTO1nnV97RzakuQdf7tPPTSZorWi5hBJwGgP8oY6+WUyV6OL5cepb099+9uAECdf3X+LOgwtVY92OH3It/N5dJn/un1HtM+rU1atPundr7260sBBD1H1J5F19UMfow5qffQdWzXd+QziIQci2imSox3Z/t22s+G1d1rfezuetY+90pSSJDn95wmQexcaUMPu0dmCprU7ur61OtoyandA3pPe3/7PXvexd/RXmd39uuFjI+13S9krVl73nvPTp2ZPH+n2S/rJBtpjpnu6/Nb034t72xAbbv2ej1P3HeI7INfW70CZ/2MZVBNe48e7Evx22Y4bma0fx6Qtwm4Xv6Cfn+n6xjZB7v+4mMyk+8g5W8mKFK/KPq+YVDYQEqvZ/0p/Y4GlXItr70Zf/4Xum5397nd+Ze7Ws9qG+y4WTBWbLUPIKPrGHsY38/8jDBrja1lEs3OrfWNZvJ17DvtCuCIv3uvfTkTAKif3fX4Ov1N7uGAui8SFaTQFta568DKRgNk5bHM0ck7tTF79mzpoMq4pdqoIp/PSrmjfN9XLrHL+KxZs1CrVaexuurVmvx7tVr192PfhRyqlbrEXQP9Q5iYHEOBzRbqFZSKZbDR2fjYJMr9JSmbZM6sMllDoUhdfKdbOpPN1PGljebcj46O4oILLhAGIH8nUa0/K2daa7oH+Hm19bpXeu1D/Z1ls+m+i8+HY0m7n51/NxWD9LIZsr5m0Ja317TrJm4r1Y+Nr3X9nNWW7/V81D+09iX+nPF1aH082U8eALziiisEAOSa0vHj+nshAGCvOei17u0caFIwbv/j/qFNoKn9t/taNXbte9ox0D2hACD/rt939ik1TZ5Af6/XsNedaR7tmMbH38Zf8e9LRUQqhXQQotQGciRvUeORZ0I5jxHqPLLU22vVK8tSyp89s5FELMvQ35U9nul3YodNZZqOQa89odeI9mrsfLRrUcc+PiZ6LjgDtOv4MdpHJo6etoe2faxb8wAAIABJREFUPnmbqFaFXVf3LsCKiBOn0MwkMJKo4rPf+hKemtiCRg6odzqoNbbhxFccgMefWIeNm1pgx+zZhQGc9d6P4OQDj8ZgkEO3lkKK9drpEJ1sQtqh37n+YXzyP76KcFYW483t6BtiG/Ym5s6dg3nz5mD16tVIZ3OoTFaRTrIRR4h3H38yzvjXjyAXpJFpAf2JjLDoWtQYIDuAjpZFub2GHTULZPFQI0aCAwbFvkW315Niy+5u2DSlHo4B6IIGJ9pEVtxEYgz/+5crUetO4s2vehuKmT6kCUJW2ygnBhDWO9IFiSy8YiYvzD8a2ka7IZ2GCCJKDb7oI7gpkbAjTKDFCRTgq4EgW8MDG+/FzXfdjHq3jnJuCC/b7+U4YvnRmJ0cQm20JtoIGeo21EIBAINMC+0UnVgeBgqKUe+IZd1JtBqBsCgowDleG0eyj4qmIW6/96+45967sWzPffCGV74B2aCAYDJAOdMvICPHloCcGAhhFLrMqVCOtYuyMHgSPgNgDwCnHyHGz3eJVCpytDm0bFQAPKedxR+Cf84J8cGmD1xtpksBQPmegINTrMKdHESza3fnrL2QDW43dy/DHT+g4gdG/B4KAMYNq/3cTAeru9f/o+09wCS9rjLht3JVV3dPT0+OkmZGk6WRRqNkSbZs2bJxEBJOOBth42UN2IZlMbvmNzbhB4zB+F8WfuDXLtiL8WKM/WA5CeQgK8cZjTSjyTn2TMfqSl9V7XPOd89Xp07dr6rH5m89eqa76gv3nnvSfe8JrsaNFJaNOfFhnlMAYGRMXATYXIHObhr5AaZeilQ7HzqFWis/4R+JNNBOia1r4HN07fu1EpVn07/S2VjTX69hnAHqUuTuAzEG1gD61pMNch/y9eNZHwDI74pApd4AYFT708iJBQDlIEU2IFEqL++ARV4pft81G1D0YGOnukXGmSxxaoQP2MF1UaQRPd3NQpe4CJheACA/Sxo3eOTFrpVe0275DwH8yNCaCApxzrWTrnWU1KKTZ/QDALsMfh8AMBpbDADIaTLuFF87Mh2bZNMpnuYq0Y39AMBeeoBp6dYzkndXK0XoFXXBNN02I3lV/BDxhF4DE4Gl14k3D66xhdZJ1umPk3X+3AM8an6I4w1NF7nGAoB68yDjE90XAbRmQx83VrlfO/90rdaFmrflOjkEtHZN3mPTLUV2ffLQT5fF8YrVqXqOds31/Lo2DEbH8VhNzeOea+0doEsrdhujKGJApXPbDZV9jIzZArTWZvn8gH4AoG/I/aIC9RraiAJN036yTd9Lh2MdyaZlwkdv/X1UT9HIWQSK2tqopgahDxwROtJ77PP7+Wt2zv142jfXudBNy4/mabGREajjAQA139j36xRzoiHXSqZNtKuVqnVQh50y2SR23TRNI91sG3OZ7JBQ/vy17+J0cCftmqhXaygOFkA4cVjzKsu5pzWq/ZzKgDJkCIjhTbMD5al5wsjQMNcmC1NeqVxRg4FAogWVLiKviXQf1RecmprE0NBw2FWYdlnNsCwD/ZSrVU4x/vCHP4wNGzZwZCB9J8Ep9F56HqUbE20JLKSa8QIuSlCEnpePp0QPUwowAYCf/OQnQ/Mj3cINbYVnNFjA600gqOpCq+ms19DqUf28TtvVH4DQ/Gh1YT9d5OODDnmgfao5hNPfRweIMQd1sn+ydsvamNg5OL/k7/7u7/De976XeU3kRgcoxcq8OSiydtOuiYxD9IA+GGW5U5kwrN9UBhbvN8zBkACAlv+0XRVQXPZCGlAWAFB3K7e6y9LW+iCW3y2t42jH0eoOAyLZpj3LvKFh7gI+W69ioFjkmrz0I/s8Li+ToBJp4VOzrjZ3J0/7/XnfOGStI7zDlGSKsw/C11LixtLf+o3WB4qe2wcAjHxLEykb2fGxw8+2RDmCIq+oyh814aF6fdkWLqRm8Y6PfBBT6SbWX3sV9h8+imZjFtdsWY79hw7g3IUaRoeXID1Txn1/+Dmsy4+iUM5gILmAC7TOUgRdqoaLmMXHP/O7eO7YUVysXcTg/BY2blqDU0dPY8umzTh69ChOnTuP6WoZxYFhDKGIZYlB/M//8lmMJooYGBxBo1JHgWoS1BtI5dOswLOZsF21PknocGoZAAzzyCUcTTpKUgRgs0Vpwq7WC2+S2sWyucBonTrrBPj+S/+KPQdewM/+1LswkBzi2gSUmtqsNJEI4WROxW1RSmEriWwujXw+j0qjxgBgWEBa1XqSpiTUBrxRo3aMaKZrGKudxQOP/BsOHD+En3njW7Bx8UZkKgXkamkkGmG9GK4r5SJzWCgTYbc8CueNCvuSOBAi3qCCnBk2QpliCtVmCdVWCfVUBYdP7se3Hrwf2zZfg1dc9UqMZhejOdVEihqsJCl6kVLswi1eqp6meOuwyDXqqKfqnC7MdcTJ4Em3QVePrcvpVd3XxEGQAsRhvbDQEZD/eRXIgZDunaLduKB9GLVF6yb30t++cF2fcolVxp4vRIlqo9kef9t56ecAxTuC7a6nWlHq5/kc/0iAVQ0upp0q8M5y4dIsRelSBKA+FWeecRtBUTJxxtBHN+5cdQnFnqNxeyIttLEXelMUraY3/S7GT783zmHUnwstaJ7iCOnuodro+3ipF99YRyraoMc0p2i/q78DdSn8aq+lSGde35hALYmAsSeHYU21MMVCeIf/lcKztvYgAX+ueQr9K6lbGkDQtQQ1reV3m+atnZAufWKiW7vH36YEy7BJLRVAkyJM9Hss/eLkX66TiOc4GWCny6XQ6eiN6D2eFFrL1zy+GEdRn8CHz+wEfLvHpWsBthtlaZnQ4J/IjMigbCj4MIHqviq979cPnfxtxyPPEx0kcinrSSfqvSKH6LuefOIifDQPyzjZGbT8rTZSzP/OgbQ6KNJjlyi+vvnLHGTuon9t9IDlHz7AcI0i9AGOXgdNX6172/zr6g86vWp1v9gQoZ+2HfRs2WDFPVs/L84Z7qdXxS5Zeohs6rnYcci4Zf00/cPxdJbQ8Ml/b/3b5j8bnaV1VpQyK/6M83Wk222HjjU1JbXzr2WT5+SaoET61PCjpllE/46yHp3+h6al5nm7dja1vku/ugdpP0bshwbl9HM79J5HrrScR0CVx65ZWtLfcfacAEDhUZ+N6b32cY0b+t3VaZt6XS3yJ9eI3rWR0aIv9RzifF++xjWq0QCgz9ZZmZuLfGj6i/7Rcmll0uqcuVJPbG++kMXUNDWiyCKZzGC6VMLR4yc4XbZaqXNqMNGLUoGps+nGjRuxf98+jqY7f+4C1q1bh5de2ocWNYkLAtx+++146KGH+NqgVsNNN92Ap59+luvLFwpFDA8P4vDhw1i+fDnWrLkc999/P+655x7mMQL49uzZw/st2tO+7nWvw0svvYQjR45wlOHNN9+MVatW8RRnZmaQz4W19+N+hHeFD86fP88A4G//9m+HNfSom6/5kXtoPL71o88kEtD3XiuT+hBTX8++gecAhddXHezRPVKDN06Xx83f2nf7fioDZj/TeksDgL53aABQvrf8G6cfWI6c/iEA8D3veQ8DgEJ3a5+873ep+lb3WHsuayprI3sg3bjVR4foM1VneS7ypXlAAEBJARafUHxb3aBIP1vr/n58Zu8TevQbK4+NikzmMmhSA0i0UMwXkAyanPabphgw9xBpQCYgIK8zAejK1lg91e/91veU62X81t/TPEa/xwGAwsNyv+YPzRtx+lnmpA8ihI877OzYkd20u0CCNtqtAMlWhcGfarqJ6VwLz509hF//o09h8ea1mKjMYuLCBDLJJm6+biN+8MPvYdWV29CqtTCv0cCvvude1I6NY8fa6zBaXIVKrYVmMYFyoYm//dZX8Lm//Rsk5g2hmiijGpzGHbffjKBMXnYKBw8fQpBMYqJSRWV8FguCAfzZf/o03rDhRiRmGqg2mxikU5hKGa2gjoFCDrPUQlo1n5Aosw5HWq0gAX8itNSYhCIAdQRMGCHY7srIAQItoJwo4fmzz+DxZ57A+970cygmh/jEKJPOuQLnxHlN7pibJIaTLpetBtKs4Ckk3aXDcoRM2JGOouPK9RoKg2mUZicQoIpnX3gWT+18Gnff81Ysnr8EQ4kiUGuhkCxwmvIMdTfKZ5AupDBbKqGYLjL4GW5muKJH2BwDab6+QF14ZitMhXQuiVqTTr1qSOUTKDWm8PzhZ/H9h36IzZddhVdcfztGcguRTxVQrYUpwFwXkOZUJ2FxhVwTATdvaSbDzbPU4RMQkCPy5KTBRQRFAJpDrEPjERYvDRVKGwBkZZegYtwUxRiCm2w4nLMeKmiXuukiB/sJrhbUfkLdZeQ8NS60MGllFWc87TvbyvESd5AmXY024NqhkkLyQm972keOu95Qh51vO8HXS3OEf7wIQFFwejPgU3ZRF1MNDrsURNlw+ZSlXR99jWweiL8FALTrpp0AeZb+1ypynwGz1/sN4k9WA7AfL4ddLfsDgDYM3gKA0ebWyZtwrQDwGqBip9+VYrBF/Hul/OjoBs0Lmj8tTSO5dyefEY1jusoKH0SOU0wKmF7faLNp6mGGchJuILX+sfyiHfIuELBPDb3I2TIHKO11t/wTDwCGY9Q1O9slM2iOUgtONm1ixzTfyu8S5TDXGoA+PhUHWTskMg6J6tcpNUILS1/rhGl9rE+8tUzzuyX6REWn+hw2/Xy7zl0p2W6iWp/00hX0nWwY7KbMbv7lWq3vtYMnzuCl6e92mQjZLGl+t3a1w9Yo0NDSRc/5Usfjs7++Z8Txg75fA5ZaTtvj+8lKMHAuh4qQ9dkN+l4AQOHd6IDI1PDq4i/dgVui/KV0STLBPuhcGgFp+mn5sCUchC6Wfzt8BhVNFfm6Bojz8T/T3x0g+ex+x8bE+YNWHmXsktonEYZWv+jny+/W/vLf6mDlJ+FTn2/Qzzb30wtst90hrjy/y0aqLvB6XfU66rWIfnf2RGo8yuGbPEP7jXFrGTdnnw61ciHXWPmM4z9NSz0e2p+Q3qRUTjosptTbVCaDj3zs13DlhvVYvmwl/uzP/gxLlizhmn7z588HdWr93//wZWzfvgP/476/w7p167k+4N/8zd/gV3/1o7jrrrtw33338f/f+9d/Y+COGoAQuEP1/v7kT/6EI/7++WtfxalTp/CBD9yLj3zkI3jLW97CQCNF5/3Kr/wK1xW86aabcO+99zJISM0tKRKQQEGa/8BAHrUqbYDjdRDNVUAwumdsbAyf//zn8alPfYqfoeVX1k77Gx220KUK02dEM21vfGum+dP6LdH1nhA+1ocmUyOqCa3SJX32zcqM9QOtDm+Xsuks3xNnj7qf3w4+sfIo/om1R/pv2Z9QCvC73vWujnJYcQBsx/M8ACDRzwcAalqIHqDsvjnpnjmmivroL/xCoLboXeEriR7WvqLmJW0brQzLd5buev4+gEt0CfEUYQ7UNyDIptDIJDFTnsVQYSDsqlwNkKfydgQxET7imuV07EE8dNE+TtzBkZ2LnbPWn73sgDSu0ntZvZ4++2d5w/d865fG6fPEuRO7uWVMkk6TG3UkW3WK70Il2cJkHvjB4efxO3/9OVQGUlizcR327NyJy5ctwuhAWPyyjDwO7tuPHWtWYfOSFWieruJD7/iPWLVwA1rpLC60pnFs9jx+/jc/iplUwBF+AyNZIDGGa7ZtRqZVxNNP7cKCRQsxVapgrDSLoVYeb776lfj4Oz+EeeV0mP6bz3PjjWwxzxFzySDg0xZKoZXTR/JBKEWVu8/SnDg6gCLWJIrFAR3SWIA7vrnafx1QYEhSYpxMKotKq4Tnzz2HH/zgB7j37g9gXmaUm5pIe21KlyUAsFquoVUnY5QGdWchHJBrS7gaDwwwOgBQvDZigFJjAqnBKg4cPYAHvv1vuP2WV+OaDTcC9A5qqZ4Oo7botBeJsJ02RQvmchkkKwTMUaRfmA8ediulUF/XRTURdgrKFwdQJvAwm+L7xscvoJVtIlVs4sXju3H/g9/E2ivX4eU334F0LYfR1GJk6mGUI9OUav81g7Brpih3auHugDhmYNchiEABqekl42lvKkIwTzZg0QaNuxiFxf35fuqgyfUmwygVCrtngJM23WrDZgXU52iIw+BzkObipOn7xQBZp8g6j/K9dkR976KmO9aozWVMQj/agHds0lTxZ1Hcet4CAMo7JQLQOoxzdYYjAMgM2tInzinUDqDP2EutNl24W8Yujo7+Vz9D+EzGIrxBf0eRRqaJin62vj6Od/oZCJ+y1jxKp8r/f/y0HaPeTRrkBDfiIddNzDo9GgDUaxkWwVe7P1MUi2qxhvIbHhbE0VFvCPhdaSf/agNEY6IOZx1jE0BcfcxOgwHMpFh0ZNylJmEM32r+1eO2uiTh5Nc6M1qeIofFEwnYL4JOF8HXtIvm4SJku3mouzZnh55wwIKOABYAUBxzCwDqd9B3YX3DuTUBsfzETo50+6UIc7U50REK5OBpObTdfLnjn6o/ZNdNdzEU2Y7mJemDPQBAerd2SLVDy/R0KcbWAZS18uk9S0fZaJCvQHOPQBX1u56jyKL8a+1THGDdS8/QGHR6sUQ+yvytXvStp7W92lZa2e9HF3m+fr+1KVrGfPZLP0PbWP1u6Yypv9dzi3tn+32dEfACqIhNEvtl+bJBJVIoutTwj6Wh1SsdfOUBAO0aW3toeUUiiLRu6fjdk2LItJKIEtPtV/g0jm5WBwkgGNlwc5Dj41k5JGA+tymw7gbtdwlfW5mkv6UJiHynQXQtc71kJ+67frzjkyH7LO3DyPN0CRSRD/su60v5xqJ5S/tQou/EDuh7I7tjMwCMDrZ8ptfdJ5fy/jjZs+OXvxPNBpcrymbzDLJzxF+9hs/+6eewdu1a3Hnn6/DWt74VCxcvYiAwn81xDcAvfelLDOp96e+/wllMBO793u/9Hr7+9a9jcnISDz74ID72sY/hr/7qrzA8PMwgHkXuve1tb8NnPvMZfOITn8Bf/dVf4mMf+RVs3rwZS5cuxS//8i9zR2ICGul7itSjLDAC7J5++mkcP36cASKKHAzrwwVIUMRIDwBQ1oD0sW0Cwvs9eoY6JNC01Wtlaa4Pwe1aaV3IMqL8FruONqsjspXK/2Lb4vaGmrfCuc09AMJnM2wTEKs/ffuLTrlu+0m95DWOfwUApCYg73znO6N9q/YTeukOq380fbQejlsTiiDrpX/62tmYEilWN9FaEa4iUYBCQ+03RDJ5CRlhcanDsm+Kq+FI76WuvqgFfKg006ojVaCALApWaiBTb2IoV+BsUan5F1CXaAo6cinB7Fu7lOA4HWfLTcXZV7s+kRyoiH+vLXNNmGz2Uy+e6eBTqV8fd4Oqsc08aSJBE2dO7mIJTFL0H0fE1BAkmphNNjGea+FLj/4r/vs/fQHlVAPJbALZZoDtV23CUD6JyYkp7D18CpXSNF5zwyaMNJNYN7gOb3/tuzGUW4p6KoWZgTo+/ZefxXeffQz1dAtJ7jI7g5EFSVxz1VacOTmBc2fHsXj5ClyYnMaJ4+ewYcEq/I9f/0OsSsxDaraBwewAavUAiWwKU40w6q+YSIYnGJQCzJuEUJFQq+p6UGXHigA4TktzLcfDCrhh4dwQQc8gQ5F1bjMi+fCRSuJQ+RZSxRT2nN+Fb33723jfG+/FgsJCZNO5ENxLhwAMn543wDUp2JFvBUhzfSFVZNrVq9PNRqjmXXIgwOHxvfjGt/4ZV6+/Dq+48U40LiRRyOWBdAWtZNjtMsxyz1OyL5CqIJmh1tZZ7pRLzXkprJ9QNI2a04a5MFjkMYWKPI1Grc7AZqNVQwUlNIdrePL4E/iX730DyxasxN2veQtWZC9DajaHTDKDWqOGSnOGU3+pzmGa4gspHZnATBfBEkUBOjBAHDBRFBSmG4EALmxcO/f0XGbspmv4wWMNUw4DrgsYRIX72VlQHYW1QtcGQBtAUaaX4pSJTMXdoz/XRtQqbpavmEK9egPik+Fe4+XipulsRwSAjeQipS3KiJ6vmy2wvKguUNqZnMspQzgv/wmUjLsfQGY3BFqRRnJpOlDJiahsln0Oin6/rIfwA/3tAwC10Zb10nyjnyPj9KUYaKOrT8y0EybP55qaPX4uhV/1e9tddns3aZCiING9qoafnq8FACOnk49J2s0huKi12hxIDT+WX1V83Cdbes3oZFOimzrk2BSbZvhRdXOMDK/rjio8LdFekX4wkSh6PFqWRbf4+ID5xQBQMnfrUIgOCO1OeMBBY/HV0Otw2owB1zzE1/UBAIWnZVzWQRYAUGRCp3lofWDnJSe/Pw4AGNFaIvA44rt9gk9jkSZUUqRf1kEcmIj/+tRAtAEK1j5wDSgFAGre1WtueVeek3YHMFq3xNkanzMufEB6glLV6D0aiNP6U56recinOmSsvtNzzT+s/x1gL8/UutXyfhftHKBvP9c0lDn7Ihp6Kj73ZbTOnuhbu1Z6vPrEW9Nd2xu+n9KHYuqbzWV8OqKWdY8rNSD0FJBb051lTbrRUq2yHk2oBACwvMN/UzmYBKXhx4/Up4c6r3ZlAFTUiQbBbBdeuVf8iFqjDUDYtaJ3a/71raUACLIBsv6LXS/hWbHfvQBAsbFanrQeo/HRAYOVc02zXjLk4z+7Ej+u/bZyqn04rWus3ZLv4vwXbUvtWPWBghwGWdlhW6t8WV3nTOioZb3f/MU+xZX/sPS3zyP/me6tNUK9SUBgPQjwN/fdh2w+z2u7b98BBi9+6Zd+if9eu/YKBvoWLFiEXbt2c7NIqj9P4N5Xv/pVBv7+8R//Ebfeeisefvhh3HHHHRz8QUDfo48+ytF9f/AHf8Cg4H/7/Ofw0Y/+Cr72ta/hox/9KNcM/Ou//mu+5zvf+Q6n/H7xi1/E1q1bGQSkv9/+9rezrqdowDA4JD4LRPQx2UMCDwmc/PM//3MGGCl9vV6r9CyRoUs0+NZC/NNe+tnnXwvv6BIaWjaptIr458Qz0nxQrhEbNVcAUPOh9s/CGo7hj8/X0bzqs6W6/JSWB3mHD6DquM4FE33hC1/gCEBtP63+82lpm7qv6SPyZMelZYb8ZJ+OlPH7fA79vH74a5gFGB7yStSonpd8z76sO+zXOkZ8SFkf0ZkyLgLCrW0UXWf/1Tad7iEAMONKUFUIZ8mE46RGPwMEjgRhEBhF/1FDW7LNnCPZCrsCh5XfEvyZlQ2Zg4yvFx19tNZrp/lV04F/V6WJtO7Wuljfb30FCYiIcwEEYI5oZzKeEufO7mkFQQ1USqxem0U+nUK1UUctl8R4uoE//Pv78I1Hv49qsolsIYF0o4brt1+FSmUWBw4cQqlUx/x5eezYshgLEjmsTK7F++/+IIqZBZiolfHUub34+J/8Ls6UprFg6SjWXb4Eh47sxpLl8zFv3jzsenYvgiCNWirBtfRSJeD3Pvxx3LP15SjMJpBsUEOLkEUIyaVmIkSQXD38N10souomxSm9zRaCag2NgByTMBSZwDgWTNcdN+HCxoeKQ0g0MmEn1WSLOxVX6xVkC1kGCMhopBNZNLMBDk7t5zDun7vrXgylRvi5uUweKdc9mAhMCp26QxFt0pkUqtUyg5CEkfEiunqE9YCMlThuDaAQ4Cvf/QKmy5N4213vQqZeRL4xBOpQ00yW0UoGSCayyKYGkW4U0aI6fMkqEtT8g9J6qdtwk1J2A9QppDwFNkR0GkX1KK6++ho0603kMwPcnbmQHuDGxwSw1VtVTKUm8OLsLnzz4W+iUg6wqLgUd9/6VqxeeBmq9ToqzVnUErOYnpnCSGEe8sihkMwD1SQyySKqJYpGDAHRXDaLfKHA9S3oM64hxhnSTdQbNTSa9ZDWTJiwZh0xdQbpUIE0kmEUYDrBzUu4Rhk3yuQEb1SrtVCAk9R5OBM1HbCOrs9J8ilg32c+Q2mf7zM6orx9ijvu3QIAasdKK5ReDlQY5UV0VGm9qgscPVMDUGyQVcoRy4RrAmKVmHbm7Ng7DU5nymHceK0Cles6asS5TZ7ejNLcaNw6rV/TvhcIyNRxdVDkfeIEiHGhEyJtaGQdtAOt32cVez8HQRS+NY7yfAJgfOCCz6HRxkPG0c/Ak4zIZtHrgCjDzc62OSHSDmT4HF0TkLiXAHuVVqqKDmvDTlCX/DAtHEBnZUUcOpFfOeGUeUYGTwCj6KEhqBsBuyayRp8U8y3OcdQOiKZPHB/LeKN/HQCnP9fz1usoG1HhMd48OdpZ+ZONsHXM6Tq95hJBbN/Z5tnOCDaRiQh4cl3IRXcJDTvWTkUY0Ps7ASidUhzeFefwiOxFzojTW9xQxt0XyYWrUyRdQOW53UWsuyMI9Nr5ugALb/E6ZMJSEzJ/+leD+mTTNI/G6TG5z6bS+WRO84o4zhaw0mOUuWseiQB5U/zd8qek4Otx282Utj1xdrOXPND4rGOqdaaPBnP9TL/Xyoh+r73Obhbi3mcj8DXd9eYl7n5bv9jWwuN6zWpzKnTiCECnB61vIesRp4+iMdIhBjlHDsC2chfHq3YtLT/w984OyAGibeImY5AIds03mgctAOizV3o8GmyQzbTWRbZpBAEp9kfTr599pgyXOH2ldYJPv4e6NHy72PAI+HWHjP3ss56bj5/l/l7yN9d3WNsxFxkU/0rmKM8Q2ZASDXr99QFEv7H5eN+n+6yPJHaCDsDC61MURh6WE2Jmpf1eaIuSLkhB3pVyZUzomaSv9bOF/2hPRbxFEXxtsKqzfA59nnYRRf1oKe+Oxu1uIPBRg1Tafgo/aB7QfiTLh8sg0TZKj0VoaZ/VIVMqLTdOx9o1ifS7J/Wf/fW6lJAK9Z/t9hvpQdOFvR8d7fdzaSISZ0uZZlIWzDRvk3s0MC001uth9ZHl9378r5u6WT1Ec7UBBFZeyL6IvrMAp+UDnz3pBwCKvydjIXtA60vvFNmZy3uE/9oy2M7yi7NzIgt0T3TgoxrYcAqwYEMuko/3t+pzWh9HiSWKAAAgAElEQVRq+EFtGlyjcA5ZIACQGoPozKCIp1XDGJHN6IDKHX7oa332x86J5uAD2X2Hd1pmwyybtpBZnyQqxRQjOBYAtKn4ifMX9rS48yrVdGvWkc8mMVWeweGxM3ji4Iv4u+/cj0PjZ5ErDmCmNI4VC4exadMG7Dl4EKdOnsZApohF8/N40+u34cL+49i+8Dbcc8c70Wqm0Shm8auf/yQe3Pk4kC8gk21h67olOH32EDZctQX79x3EmZMXETSSaGRySNeT+OnrX41PfeBjGJpsodikBh/OwFIsXbKJeojoIcNtn5IoU6RdLh8V3ySDQKkVnMLiNoFERI4MbNY5Aopr5FEUBsXTZYvsQBEIGiSIHepoJVqoSzfCVgr1TA2n6yfw9//wD7j3rnuxYGAR31vMDaFZp9vDQuUEuNEC8bMadWQy5Fw0ENSrfDJVqVRQGBjkzN4E0qg1q2imK9h/fC8efvx7uPW227BpzVWol6ihSIYjCBvNChLJFlLJPJKtAlKNHKf3JlN1JDJNlFs1lFtVzFYnkRvMoUkAaaLJbe8f+uHDmD84ipu234hMi2C7LJrVFuYVilx7j405BS4Wa/j6s/+MfWf34eabbsEPv/sjDCfmY9u2a9HINbFr7zMYmzyLfCaPbCOLtSvWYMG8BVi7Yi2KqVGOQqRn5XMDYVpLK8kAJM2XE4NTIQNLCi9FWtL6UCo3g7S0Tq0kRyVmU2EXJb6GmtJQKcNEKDwsjEEL+SyF9ibCqMY+XaAu1aBYA9zrfhFGn4GOc9js8/49AMCoEyopZZcyJ/OQiB4xXhoA5HELOG0GZh1e7WDIfCPHS91r562NklWw9pnauZQoKZmbOGE2FZhBK/fjM9pWYXYYbzL69bArmjxHjKl2aK2y14ZawII4PtF0tE4gj810YRZDKeunx2vnad/pcyByFAZPP2aTqA1yx1obAFBvGkLnOjT+4f3dAKDAwZYPNADI37kUES7XoH6icg7yjlRY/iBynF1KZkQLt7mm03BxEuj5EqEi18UBgGJgrWPeS341nSkC0K6xdcaFhtrRjzaKMU00xDGTVEzLDzIvCwBanqA10hsyWXfh7yTXwQ0BHHG0dNqF5UeZSzuKsTsFuIM+ar30O8SJZL6kdGIXFSk0Ir3FKSe1kD8i2TF4nwaM9XXRuFUTkG7aJEBFxC3YL/xNY7Q1LO0z9IZMaKIPGeL0gh6rOIdaB+k10c8Qx1uP2W4yNP9p/vGNRetcuxG19Oxn06yjau/vRYu47+byTrlG+Evmr21D3PN9JTi0Dej//jaARO/Qkcb8t8s20fqFN8hkt1zTLv0OkUu9CdBj1+vF9CYHzkTBRLrxElKxuuyMO0iMUr5MHeT2OzqbRMmaW1tk7YjWZ3b+HfrevSiyx24vJPf49KOmnc//0PTUAKCls5VRPy+0m6iJThNayuFmL763smvXrj//hXrbp9v+PeQv0qMK5NS+kT7UEvkTnajBw0uRfb1+EmEoOtLaVpLfkIYO/JPSHro0hfF92gc+AZdE0npDxkljpz2gvF+vbeT/RLXuOPHQFZHq/jesExx+Hh4YyPUEHNNeMByDjxe03LA+cf6uXE9Yprbvlk6yPj6Z0jbGghM+frJjDP3B7kY4PB51wMvvUbXW9HN0DXKf/Fm9ZG2MBRbj+MxnI0N93fZ/7LuIltKETA4j9HowzdT8fWsYJ9+RnJtaiVqWtQ7VNq3jGheBqA9O+r1T06gfAKh5hPfsQQjsyud6/+Mbu44QFn0keoHGbAEun86yc9e8ykmdxiYICEjPohJltEYEAMpOkUBD+t92TBa6aB0j6+2jL31n7YulvfVJup6dajcRs7pf85P1CyJeFfsYx/gmg0jv/3kNj51+tEXA0UTtIiqNEo6fOIKHn/gRZhpVlHMp3P/oo6gkwdFc5dlpjAxlsX7zJvzo2edRIzCmlsLb7r4T+dwYpo+ewRuuegdu2fYaBK0UHt23Ex/53G9hOlVH0ExiMJvEgmINI6MFDC1egV279yBRS6EetFAcWYBCLYn7fuMz2Dyykht/oEot3NMc+ceL6GrAkdZMBWH9HfqOojiI0djgNtsdv4J6mFZD3wfU2p3qylHEixNsdu7p9xy1i6+gmWohm0uh3qgwU1F6ZbJJaceTONs6g//1pS/i/Xf9PJYML0GdOks1k8hnB7jwbKVSQ3FoEJVyGH3I6cHNBjJh+BuDVqVSGSlKmUym0GilEKTLqA9M4/7vfgOJUgL3vPEtIaDoohWpQ3GawDNKy2umkUhmkUxR5Bttp8sMNFIKcmoghTPTJ3G+fB7j9XEcOnYER4+eQLKewm3bb8e2tduQqxdQaOWQqLcwQHUDmiHARqAngXyP73kELx56AW976zsxMTGJ7z/0Axw7fwRT2Ukg1wA1BRjOD2EY8zAzPg1kgEK6gB1bb8H61ZuYVvlMDtlEBtVygIH0AI+b05PDDiWRo0LQKwkxpRbn8tSluRF2GCZktEFCRZEZSSCTQCNR55M9up429Y1qAkOZIlp1itasATlKu+kOob8UJWhlp5/T1cvZ0srJGm+fjBKEIorEtxHtNZYQLEkh4PRqdyqjuvzSvaKs5TkWABQDrB09cTRk/KK0tPKKnKCYGmDyvY6m0c+1jpwoSvpXwBE+YVI1fsQAWbBOOz0yD1GYYmC009oxj6AdgWfv9a2XXY9+fBZHu2itXRFvDSRoQ+QzKEKj8Lo27+t3Se0pAgDjnEtnxcODAHmpAgB5rg5A6aoV6aJPxXntop2SSU0zMboy1nqFimC3dYMu6hzOLjSy0mnMOmlB4AA41/1apqEjv+izOABQ6pbqEz6fI2Dlo80b0kk3nIOVf5mbXYPIIU+ZEz5VFJruJRCsLWthNHynE9ydvqDpKXLFwZ3q9FTmQ3pWAz8yB5ExspFWduTvcA7tLobyLsu/sv7yfUezCxcFKOsrGxaKDKfr2I6atG/7PE1b/R3fqGqY2efw9w5gtnKmN1Vxz7fzFb2lebSXDdDX2bWxzrTYCF+qnB273Kv1v567frY4sD7w799D//mecSmfRUBxzE16vX307GfLKQW4U55CTWgPBOLGLBtI/b1+J2eRpNMdNU2Ft/geU4Q8ztHXMiWyS9dSDdYOfnOKXD9nrvTWdIjmoJpkWJCArqGGCj77IvdHhwnuOb3spdZz8rvwp9QKtHS29kC+1zqr1/w5grLPj5XFDjqpCCx7cNJL9uWV+rDA51to/vetj9g5qYU61/lH0XG6fq+HDloO7Pz0u4Qnte6Zy/x78QM900ZwWhsrKaRUa1zLBT/X1Ha1tiHUqWEwSNtOhnUlrby1P+iMeJfQhl4AIHsxLKeccxgBgDwXVyFK877MQy9HHJ0oAlDbbEt/bTc0WGuXWvwxfb8eh082Wf94Mj70GtEzumxyR/3Ibv9V7tH8o2VD65t+AKDv3XpMYfmwTh2maaEBQLlP84qlo10nn22x62rXTI9PrrV+pdwj+qELoFI1rnutaT/502PlgyvKPlR+ZFwHXblPH/Drd0XjVRGMPpmzOs/H64TnyJrxM1SWjPBnnIq3JSf0dZp34vwjK7daB/me1SVnfSo0aR2rx+B7bwdfGWBZ8w/dG+0/Tpcfax09dRD7TxzA7n27UJmdQYZSYLNJZBfNx19/5WuoJhKYNzSEK9esxtSFY1i4YhkefHo30pkBFOtpfOQX3otdz30H85MDeOfNH8DqxVvQyGfx8c/+Lh7Y/xiCfApZpJAKyphXrOK6Hdfi5IVZXBifxbLRJUi20jh/7iLe/so34T03/BSykzXkUznQ5rVerzLAQwgu/3CaaJNTg0PmD08gxQBQ840wrSuJWlCPUgAr9TBNlaLSiDZMhHQC6RSlm4YgUisRUGI5arUKGw+qcVfIFTFRncCxymF889v3467b7sHS+cu49hNFq1Hx8qDeRCKVxvDQPJTL1RDIaiZQK5WRTaaQptp/LTprTKHZoM1sBk0kUc9XcXR2D77+L1/F62+4BxtXb0VQDZAdSKNMNfcSNU51JfSz0Uwymh2kCAatoR7MMrh5+PARHDt7EicmjqGaKWM6mGbwLJPIA+U0fvHtH8bC/FJgioCzIXZ3CHCrByUk0yGw1so28MAT38W+Q/vw7p99D4N5lVoZDzz+Hew69xzGa2NMuwWDCzGaGsW2Lduw79BenDx+Co1yAsXsMLZv24GrN23DYG6Qm5IkG0mkmlnuipxuZZAgAJMiF8OKk0yjoFlHvUUpVg0GUyktOksb4nSSwckaRT9m6JA7dNIo8jEoNZFPFPj/VDqNmdY0GslOJ14rkktRcHEKyDqAPqMmRkEUVJzCsZ8LAEj322gyeWbcszQAKCf1AmjE3SMOY+Q4u5ROrbiswdDz1Yo2NNAuxN9EG1gHXp4h9/sALxmzBQDbJ7adnUplzHaueowSlWOdvGi+DgDU92gHY67r2Os6q/SZl13ukEQwWbpqXhRlLXPQtIy6YZtOzlKcWFKAY+XApNJ21XxyAKDUR43GFRmu0IGiqF+KVOYNlYoStHQRgys8FlTDDuXytwB10d+tMPJXR1fp9aGDF+ZDZ/CiDSOVT1ANRARY7Bo/14oN56BPy326QD7rdEpUjVd3gV5L64BopyK0QWER58igmyY+BIBpB9VGNuoaOlpPdctsu0aLXhMpxyA01vOm5+n3a70gY7IAYJwcyPX0DJ3OQRt7rXuidXYbU7bXPQop03f64ERoL/SUJiBaZvQYdc02O3f9rEhfurG0IyA7I3B8DmucntI06XBglSzT3PSBR1yKsX2vzMVGSGm+oN/F5liHUvNpB7/YJjw9osxC+zBHDzeGcXwAoI8ftE7QNqaf/rYAoObFudiBXgCgyA/zp+PzTt3dbqimdYt+b68x0HcCAEY2xpFbZEL0YRwd4tY5Gk+PCBWmlfIffPITbTxiu5iHd2k+sb8zDVx6p+Wnfj5Sv/Unu/WT/Ehku9ZrVg/3er6NoPH5CponNY3p96g8kqeRhI+mMjYBuXptgEU/aP9Lj6+XbGp+7jX/OL0l9wgAqHVlpy6XJmOdb9EHG1wiB2G0mhT+50Qyd/iu/aoOv9RFr3eOsTMdrx/97NyFXzUd9e/a1vP6ciPLth7Vdog+py7Almf0eCUK1QJEcXq517Osjupch+5IQC3X1r6059H2nyxvWX0i79Njn0sKcJw80nMaHgDc6lw+wJFcfzcopr3zL/XzrZ8wF90WyaTq8q4/szKv32d5Ixq7qWus+TBO1/aSU/vOyMZS3wH1Y9d5dnY24l8LYLHc2QwfMwifX6LBLA3+SS0/AYVZUsm/dzZMZJ8/NlGDdp0sr9tx+HhR62mtr6yO6+BzTxMrHz/5ZCluzPy5m7O2L/rgMVqLT/5/b28R0DITzKBQzCPdTGLZ8pWYt2QJHtn9Ar7ywx9hslZHNtHCjddtRnnqBBJZ4KUz4xidvwz1sRJu2LoZueQ45ieG8O7bP4RifhmeP3kUv/Gnv4czqRnuNrtxxSqcPPwStm5dieHR+Th4fBqzMy1MXxhHvpXC+mVr8PlP/N9YPJvBYJBGpRaCd6SmCZxrpEOUN90IHeIwg6KFtCrgyJOSej4tjhfkVAtKPaXfKdJvpjyDgcFi2JCColTSLczMTgKJBir1WZTKM6A2IdVaDZVKFRMXSgiyAS6kzuLA4YPYumIrCokiCrkM8vksctk0coU8RkYXo1ZtYLA4gnQiw5FwREvCFClasVGl9OoCcukBVKoBMrk8ZpNTeGj/t7F7927ce9cvIVPJo5gdQNCqoZaa4RRfqnlHYGG5UcfF2Qs4dvEITp4/irPnT3GdvXRqgNOYpmsTGF5YRKU2i9L0LOal5mHlvCtw792/gEJjHprTCeTTBc4YoS7PtVYZqWyCawI2MhV89gt/hEYmwKtvfS02rFqPbCOP2dYsPv+Pf4xSZgqJAjdWxpLiMrQqLVy1ZQsWjC7EQ488ygBorUQNQtLYuuEqbL3yKgxmhzFSGEGykUaqlWFAkOoQkuSR0YyaRySCsHMS1WKRsHFO7qfuPQ200s0w0q+R4NqFg5khNGdaaM5S6lgL9Vy9AwDUDuGPuwGJU+ii9EX4+xnEXgpVvtMpSD8OAMhgKvG5nMw4wCbO8FgAUCK7rOOhDZl1FkSRhPRtn6D7nAo7J5/jYw1cB+ClNk5Cdx2do2sI+t5P15IBl0hAeX80XxdB1nGq1WfT2s9ptese51TxczwbQ8t/dJ1s/LudIneC6tLALH2jGoAxc5J3SRMG+TtqviA17mKaLbTHGjZiirraqsL2zIvSrVdSQqPIkrAGo6ytjz80b0a0cKmbtVpYbFrGGxlqE3ESBwDaE8zoZCwmJadbFrqL4Ov11yfk9hQulNE2gO7jK4nAs817onfQ7Tra0k7UXSi6S7qyt2UprI/riyyje3wppLJe4XgdANyjDpx2qGUcIsOiryM+NJ2Soxp8xmETWukmHPrZovvzmbA8RXv+7YhJbSu0vtTzEydfj5PoxZsCVz9QomksH/fT/xINqzuz+eihdVZXtIrC1y5VL2k75tOdcePX+klvjPTnnTzSjxLx32uaWh2h79I8pu1Ev3n5AEDhBXGSe42eAEBdgiOigYvs02C3z1+wc9B8aDdqvr/jopUiB99sXO1c6GCa6RWzIfL5Qp007c6+EH6l50Y6T21utQ0T/WvXL7pGNVXR14ic2PXV450T1/UBAPvxcZJsntIvepPVj/dofL7IEqurIpvm6fZqa6LajW2XvXJAYaRv+0QA2oMOrWN1irOPT+ZCf7JrvdbMlyIoz5V0e5YB5U/o94r/ye8hINClDIb/Eu+7AyhJIaa1NFG0Yqd5nW1EG6f3xv8I/cUeWR1GbSKlQZrmtTje0c+j6+WAKI7+lrZ0v4/n7HPlPn2AKXPQ/Cj7Cft+W5pDyhR06TDVAEXkSHhM6wn9nbZbNtOjS795ZEbrWAEA9ZysHdW+kdBAxigArYxJ+xQ+2ltZ1va+A9jyRFb6uMwCoER3/Q691jxWq+cv8QDEHgbQAYhdN/23jhgU/a35iOr8a//T2sh++lz8fgp40GAgZ8pwaTGR8G7qkeXi+2J8qDhb7LPZWr5FxnzXWfnXukZfLzS0Pqq1R/1SuCPw2mSaydwSb/z4ptaWrZsRJKrYfvU2DKeKeH7XC8jNG8HI2jX4xU//PoJ8HslmHVdetggbV8/DmbMncXq6gUULV2DixBlsWbMKiwZTmJ8YxPvv/EWkcwvx6fv+Et985keYyFaRzSVw3bo1mDx/ApetX4IXXzqI8xcpCoyq0gG52QC/8+GP444tN2C4mkaWwv0yKa7Zx3UTaDXdSSNF/lFkHiUG0WYmQ5vHVhgBRgwQIAT2qO4cBc/NVkpIF7JAhur61TBdmUYtqGK2PIOjp47izNhZTExfCAHAyiyDgCMjI7hwYRxBHVgwshBTwTQmcxOcGrwwtQj1Gdo00aaW6tElcc0127Hz+ReRzRVRr7UwPDQfKxYtw0hxHlYuWY5MK4Wh/CCDX8XiIGZKVQzNm48gO4v7vv7/YP78+XjdTW9GYjaLQiqH6elxTFcv4MyFkzh++hQmZ2cwVprATH0atWSJEEWXukSdeZrI5nIcNXjx4hinyS4ZXorS2Qpese0O3Hb1HZiXXIh0I49mjSocBkAmiVqCohybSCWbeObgE/jyw19AK9/CosIivO3On8Xi9HKuYfiNJ76GXcefw0xiig3VcHoUa1eu4dReEt5t27bh+edfwKkTp5HPFBGUA1Rn6lx7cLgwjE3rtmB4YAgjQyMo5AeQSVNRv2RUsJ8Ymp2MpotGpPVMN9FIBARTYqY6g+PHj2Ns7AIGM8O4YcuNGEgMItfIc6TibKMUdbLVRmwuzkfcNV3GLGYDaZWVNkxzfb8GAO2Gwwq/fSY7QKqGmAAhOmJE/073a4NJz6cOy6KYrRHUTrY1im1j1RnhYR0XPSefcbQRKpFj6oAA3eZeP1sXx7UOs1bcwl8+R5IVNTUAiqlvNFfHrt9aW+elw7C4IvGWvkIHOQHvUvwOoJIuwrqYrLyP11uagMQAgMIfBABqhytKTesBADLfqJThkB/Dp4TNQdrOiDw/cnhcRIjsT2V+di305zI+1hdR84ZQb0jRaTHEkiob3W8ATNk46y6Qsi4WBNTz6KAR/xFugOMcdhmPBq31M2zqknUCojmrTsvta6iSMRkitQk3Dh3RqpO2alPOeq27C6l2Uvrzdjv1KnIqTEqNOI3WUZQNpOVt+5yQyu20LE1rAgBFxzAfuPq/QncCAGU++uBCz8vqyIiHVPSdPIP+FQCQDt7oBFvTdy5Ov76eQUCTBqrfpXWmOJb6M5v614sXZc5Wj2paxPFxHB9YvWXl41Kf53uPb4Phm4ueu3age/GwraGpNyc+R76Db4z91XOVSGr6TEpX6GdrGeu4zxyc2I2FlQ1dIsP6LTx+lz0RRwM6eLXypWmrAQAfb8kBoi1NoOfHa2EAwGisrk533HqK3GsfRevjfvxlx2/pQF2Ue/345LmDzhSgYCJ3rD7p93x7AKNtoD6Y9D3HNnXTAKAeZyRDtmZZd/nAjtfI2MSOyHNkY2/l3a6jpV8X/WPeL+vaq4mLRG9bALDD/1F2U8BAbW8SiUxYHoSykxRYLt052/zlgHLT5IoAYPJ2wiPO7n/Ds02ys+G/ch1vW1u0/wrtsU6vlnf2o53WDSKbFtwTWlg+0vJk9aaVXR/fyRhjATgXsRvZftPtVN5BmXQ+31fGq2mh5UJo0w8A1GP3+RkEAMbJn8ixPXyXMdH3FgC08mB1cj/7pm2dT/cL3eQ5PgDQ6mnxZ3ktVKAAX9enBIL2NXx8og9A7Njpb8pS1Ie9Wj+wfXIH+Xp/JrwptI3zqTj61gW8UHZkBADSujRC8C/hggvIQ47ANgUKUmMQW7dX86PWCT5esushNPLZKE3LSEeZMgVW9nQAgY+X+gGA4sNIsxh6fkewy/r3LW/9hw/9PK7esg5PfP8HSE7U8YbXvQHHJ8fwzz96GP/w2OOYSWfQqpSQS9Rw581bcPzQEUyU01i2dAXKE6fxqpdtx8VjR3DtFVfh7pvfhsOnJvCLf/z7OB5MopSpYWgog2tWLsPwQAITjUk8u3sfKuURDOZGUZ6awBtuuA2//75fxWiQRbpJEWNJjsKjzUmDO+C2uI14GG5NbZ2TEQDYKFddbYUw0o+PeDIUMFbjDrfUrPb8xDkcOXkIp8ZOoJVq4OSZ41i6aikOHj2IZiqBSlBFIkk1h2oYLBZwxRVXYP/+g8inB3DN1Tvw7J5ncRanUW1WMdwYRqKWCBt81AOMDAxi29ZtePSJZ7Bx81XYs/cAAmo/jRQPhTr5ZpNpLBwdZf7JZvIYGh1B0GiByuTteukx7pqbTy9EearOdQ8zCYAwywtT55EYzGI6qKCKOtLZFLK04QjqaAYU0h5gcH4W1167jVO1HnvoMVy2ZA2uXLUJe588gLe89h1YXFiJYmIEORRRL9fCxafGD4km6skK6rkq/vbb9+FoYh/GqxeRrw5gRXYF3vuqn8OieYtwMTiPL37tCxgPLmDVqhUIyi2UpkpYdfkqBhdmxku46fqbkc8U8OQTT2BqcgZrLruCIzTPnj6DiYmJEAhIJZHOpTE8MoxFixZgdOECFItDKOYGOe25WQ1bdtM1lVoJJ86ewMnzJ3Dq/ClMTI0j2Uhh+cKVeNdPvweF1hAwS729E9yJWf/M1Xj2c8q0ohLD0yE4bpOrI0R8yqDXe8LvwhMUDTrYd/d6BqWed/y41EftlOrvraNOsbE+J1rG049O0oMjzlkRBaoVoqaT0E8Uk3bYeQyqSL9+hjbmen2sMy7z0PVP9L3UCUo7FtaA91+/3ldoo2j5gw2Cq4EmjptV8trxtsaT/qY0+l6GKZEMa8xZJ8s6thGQJR0rXSoqRcjoHxtgRvGnMi82pO5E3Z740qENj8M9LFoDdQKsaS/f+1IYI6PG/BGm0NJJoAZ49Mk0Xa+7c/KaSIdAhCCmzMG30bSfdTg6MTkomt5i+GXT1OnUdqYUWW6Se+1rwmeEp5d8QBYRrx2RRx91R+CGqcBtXdY+wbV6RzugPuc5vL47hc7SS58a6zUOa/a2I/I4moEcMqdU2B5QvVr1E9FVeEmlcNMYqeaMbKboWi4poaIArF5k3nAbeGs7LHBJw+hwTsmZpi7lKi3W0knrHblX+IejYh0AGDmEaq52g6ffL7/3AwB9zrPlMbnGjkHskuYLea99hsiP7/Of5DPhf82zek52kxCv5+JG0R3BZte51/jpAE629fJuPQbyWYW/2Napmnr0XNuF0GeLfTpBdGCs/+E2FhHoETOJKALQ8XD0frNR7Iqgjq73IzgdKknVaGKYRP3N2SBUataTwkpDtsC/1i2aF+Po1q8JjgYAfc/wyaDmdarBpvW68Gvcfb5lsD6Kpo896LSyaGs6yxwsECjprlY/9dtA2ugcud8epmgd0ktH2PnrrpQ+Ptf2y65PxJOaV5suo8CknFOpJtHFkY+pfHh6ltb3FJkvgEmHT+a6RrPP2KLspdAOx9UADCPuaUzd19EzUgRAN3oDgFanaf1UdzVM6RpdJkXbWVkr+ddrTw3xrR8apwN1wwWWC3FnXGpntH6yRvpB3G283VBCy06cPdS+OtOvTwSrpoN33qnuCDRNL7rH7oW0nyBjtnJp5aFDZyh/Qe8p7T2iQ+L0EvOB813tNfI36VWxFR17IIlynQMAGEdDfr+qQe7jEUoBlkNZS3+RLxtlLOONA98iO0uJgs58Uy+ISMdxiTgCAFto0P+uC7DwJt2Tcdsa+szaNrExNF5fBpueh2+f3c9Gdayzs9Oy/xM+Ef63+9kuHlYpzmwvTcUVOcgQEFtoypmx5I+Mvmdl602vuQPzGk28/uZbsXnlFXjs4UdwbOw8iusuw6//v3+BGbIS6afk7DgAACAASURBVDQKyTpevWMTDu/djwPHpjA6bwRXr1+Iq9atwtTp83j9La/H1suuw5fv/w7+27/8I8bTDdRSdSwYLeK6DauQQB0vHduHU2em0AhGkWkUMJxM4bO/9gncumIDctMBBgrDmJmZRSGXR71BXWAJZed+EK7DaYrrngRIhR1eUA3TWps11JsVTgctBzM4e/EUTp0/gZcO7cVUZQJBooaRhcNYs/4KPPHU41i/aT127t6JOppIZSlKosldaZcuXYyNV27Eo48+juHBYWzccDUeevwhNIdqqAZVFBoFJAIyJgkGAG+9/mU4cOAgd2NbvGw59r50kMWCOgIXCwPs3NSq1A03wZuZWr2Oq67Zhl27n0ci2cCq1Utx9Phx1JtJFLKDaFUDtGoB0hSZkWqikgzQoLJa2bBYOwGeqLcwXBzC/IWj2HLtBszMjuOJxx/nDr/5ehG52hCuWLAZd9/xVmSbFJVH7eqpoUkS6UQ6TH8mwcgFODh1AF/+4RdRXTCBUmMaxdYgUtMFDM+O4GfvfhcWLhrB/mP78MDD30WlXuIU31yhgF17nkehUMQVy67A5IVJbN20FalECidPnsTY2BhaQQu33HYbdwMmJXBhfAxnx85hbGIMkzOTKJXDGoa5ZB75bA7pZBpBM0CTm3600Eg3ECTC9F66LoMMRvML8d57fg7ZYAD5YADZZpbrDYY/4sh3boAlwiYqAKKu67yvLVrW+InR0eCUCLkGsLSi7OcAtrsX/WQAYEpFuLDidBsO7qAZhOl9elw2BVgDgNHGVBUJ1YbLGjl6H0WgxhkITQOtVPX1+nPrVPJ1ybZjo42cGAlJkdTzpOfYE9U4QFNv0LTT0a+4sM/Y+T6zBt5uyMlAawNo56jp43MEww1SN4jTHgtFiCW4+ZE9n6bPuRs4gUgKyAvFKdzY9QMAObWGDl4oqtc5G2J06F+mL6fohKk+lg9aLsIwzsmRLqza0eKoF66nTbxBTZFSUffrLufNpfx0bR7chjPhUsCtYbVOnuYfvUGLa0DkWzffRpFKIficRS1rDMSo2oDtsbr0BYp4V46cnqs4MDIeSQFuOxguhdptytvXufV3Kdt649hJy+4uZsw3DnTTBxsWrBA5jYARtZGj+9lpcRGy8szo3Q4AJJpKGjA9h/hF6qHKM4hH9eauAyimRkMGANQApG9jq51rrhVsokL0WMXp1s53pFN5AxhGsJK+IfkRu0B/kzNHY+fNqfCx+5wORDndx/3d5Riqzs6RvnU1sLg4vtTFceuraaJ1lj2Z12urZdJnJ+aqI3tdJ+/w2QYtoxbYmPu72xEo1u6Ljen1LB2Br9c98g/oMNjVGGW6qm7lrGY9kTF2LX08aA+MrNzKAUzHBkZAc3UQ06B61XLoo6MPVSqZb/5teod8Knxo9VRXFIcC/0IApHcErQYAZRysU2jjr6K6ffaDru8HAEZ62tWwlVq2vtqAmt9l/lSDTZoaia7TflQ/PhS9oDeAsh4a7NAyqW1DRBOyD2QPXaqr9RU41U1Oa03N2V5j1BtHOy/6W+yzlp1+vq/vfQICd6bohvpP5sUNm9w8hd+6IvVcQzwNttP7IiDTdKXnqCHSvO4glmneCO0X6z7XgLDtu7iIWedjpqidaMxPiPm1U8QtXXivTv5X0G4epuVY6K1lXejM9sxF2dF7SI7YH3IlCaTGofhfdEBKPCD/Rv6dyQyx/qnV91rPs/zSAaprTCaHqsx7bmxxAGD0HvJt2G+kRizs1EWAaQicdtLXysRcAUDfEpHeymbz3gPytn/UjIBjLXdx/mhHrUnn72p/Uf+u9ZOP7prW2p/U1/rOnztkUQFMop9YJzu7EzWhcfGplk5Wr1o/UAOAvrWi58letOvQgNiEfHfy85yNlGdYwCpOxgjMozFG2UdS+9v59cTzAgDqLsBZkvEw8DcWALR7lTg7aNdU7vPdb30mieCP218ID3iBRql7rkSkqwKQs5H2IId9b65h+f7LW9tWXI4//+jHcUVxPprlEk6fPo3hRYvwTz96EH/89b/HxUSNVgrFYga3XrUG+1/ch7FSEs1qBR959xswc+YkmrMpvO1n3o9CfjF+83c+jSPlszg1eRaZTA7zFxaxZssKTM+MozJRweDAEjz73BEUm3m8fuv1+PWf+yAWpgpAiQChHANsrWYKiXSaSr9RnAMoeZVq7lEKcFBrIJPJo5aoo5yfwWxrBul8ikG/5/c+h4PH9mOyMo4aKghadQwMD2CqNIUdN1yHY8eO4eLFi9yRd2AgFH5q+kGEy+dz2LJlC8//zJmzrgNV2JCimXJRE7UmBgcGMTtbQjYdNv4ggKvGG9kwtZWi/MQpYOYMahgeHubrlq9aiRUrVuDxxx/H0NAQ1q9fj2efe44SnUP+ajaQT6cwWCxisFDAmTNnWIBWrlyJkeF5OHTwID9729arsHL1Zdh/9Ch2v7QbtdY0BrN5ZGZyKFRGcM8t78bqBeuZTqRiG6hzrAbVUJRg9WqmjqdPPYN/e+5+jK5q4ezYKbRqOSxfsganjp7BwsGl+JlX34PhwUHsPLgTDz/2A6SRwMqVq7F+8xYc2H8IRw4dwuplK/GyG27lpijPPP4U1yDMJPN49Svv4Fp/dMpFYGG5UkNuIIfxyQmcGz+P3bt3IZ1J8Lpu2bIpjNxEDaVaCS8d2YODxw5iamaSG6FkkMM1a7fj9h13IFsdQKFRRLaV5fWj1GykCTBNotnIIJWk/4FGrQEKMCoW52GWmwU0kMwGqBMgmyggQ92YEwSG+ut4iPKT1udWGVphZkejT0pFZESc8iHl0bFJNhsCC+DptvNsnLu6goZ8RGOWDqK9jLpPqcnGR+ar/7U0kM22VoL2elFenSes4abcOkXa8AptrOGNQvKdcpPQb+sY62dbGkRjNASIjJSLKCMnkMeh6CyOtBgeUdJMN3GGnOPS0fBAOUbyHgLYeGypJKjjWDvlN1xHSnXl72mDopxXXnv2ljtrmrEKcY6+XG+LX+u/xWHUzWOsw2J5RNMypKOcgHde2fXeS2kgoOrwaKePx8bYX3iBlh/fJipygN3GU4+QDXTQDRYL3/jkXT4TGlnadEVIimPj5No+U+7vcNpUU5P2553dhuU+2XBLNzvmC5WCq5sPWPkQ+nXR13ZVU0WF9bP13LVjKM/V77OnuUIHdkRISRMA5qJB9TvChl7dKdbyPqsfSefR/8IX9CxJE9Zj1IcE2ukU+bF6yacneZ6mfozlD5FB+pf0lnQ7Fv6JZJocV1fLSgBukZ8IsHPAHdsAF+HCQKAqYRDRznXX0+MjPSm2X9f8FD2swdNIpzl9Jg6k2Aahh6wZ6yrXTVOvv8yv6/BMB60avWBlVIP6eg2Z1i4FSObtk6e4tQs/744A1Pxna1l164QQEJBxCd90gH6qiD/ZA82fvcfm/9bOtdczOnSi4h+St6h2sOoCL9frDUnH+0y0tNReohzHehBwqi/9yP1k06ysynp6x20AE+0zaD0gwBAdZsfpJKuHfO9ry3lYw1YDEfZ660PQ9+Vq2KRI5ELLNcuV60JueVr+jqvtKnMSgE3m0nFY4coPiJ7QB2Pap9T3aiCR3xFWV4qAaM3HdF8m161/tW6UDAXt53TIujlokDXUm37mIar/7fSf6LsIQHMHiQJwkU0TwMvqaW2XaW5yQBy9lwArF/VNvBPxV0fEawimic4WnyNcMx3x3mR+pzTWqPSJSrEmSUhLszc5YHP6VA5gBJON1lX5c6JTNe9IjTfWQzRGikg0zU303wz0eeRe7AdFsM5FTuJ0jA+A0z5QlHapfBLWMeIXRSlErpSJAeLtoWFk6yg4iOxePRy/6GWxNzayWsYvcqr1XLR2pha1b85aF5KuoMwWoa+228SfPBaVYSWlIDg4wemFyP6bl2n/yNocvV5iu/VnlhZah/qAIOZqpwPsnDvnGzbSkZ85+0iqhJYu0RLyt2rOw2BwuyMz+25UMkytr7y/3cSoXYM+zLJ3B9dO7zCto7JEoZ3mP13knM6g0HTTekrP19LHZxP0Nb61098Lfws/+q4XX9Xq7g69oHwovWZ6jeTZMuYQfPzQ+tZQpYWvfupPsTo7gMFCFuVyCd954EGcDkr4i+99DVg6jInZMjKo4VU7tmDnM8/ixNlZLF40il979xtxes9LGEwvw5vfei+OnpvEb/3R72BgWR7HTh9DZaaErdduQXMkgQOHDmL1yCpUp5s4ePAshoM8/uLX/i/ctG4jqlMlpJFCIZkNG0W0CGpKoVyvI5XPcCRAPSgzw5BDT4o9M5TEePIiXjq5B8/tfgYXpi5gujaJclDiJhe5wSw3vKAIsuLQAAYIuCuVMT1dQrEwCKqflWiEDkS2kOeovRtvvonBORYKB1DQ7+S00WaEBJs6E0ptIaoDVKlVwzE1G/w9Na0YHChyF2JS9NQkZGpikiMACcQjp6FcmkU+n0chP4SpmWmkqfMtp/OFET1rL7ucheHwvkPIZjK46fob8eLu3SgWi9h+3TU8vkeffAozs3VcnB7H/GWDWLV4BSYPTWN+Ywne8cqfx0ByPqfiNqiLMkXWUSp1QP+ExW8r2SoefOlBHBl/Ea3kOE6ePYbZSgtXXL4eqUQWF05dxGh2FG9+01swMK+IZ557GjuffhqZbApBMoXrr78e+VQezz3zDMYvTmLTho24fscOrgN46tAZbLx8Iwbz89CoNLn+YCZfwOBwEeWgjHJQQbqQ5ujF51/ciWpQxnRpCpPl8bBJSaKCar2CZCbFTVWmzs7gnT/9LizILEWylMaiwlLUZ6mZCkVCNJHKNTjcN2ikgUQaFDhCwF4uM4CJsUnkc/NQKOQwXbkAOrVLpQsolUrIs4PjTwNiPaHS5awA+ZR3PwDQplyQEGrh1xsOrzJwTW/E0QkbqoTRoVpRagAwznj3Mj564+BzsEWJaADQ9x56ThwAqOenf/eddsjcZCzR+FwEjp67jMPOz4IUXrq4zbSsO8k1gwkK2NNOvk5dYofRGbBIyZpoRFnfCIAIXBc3lQpMzjEdnPDmKSZUP9pUUe0LdbIvPCv0sN/ZOcsJrQVoZI79DFwcb/2kn8u8BYANbXtY56PD8LlObOLYWaOoeUDPRfiNThB1ioK+Rngsjm98tLEAoD0Bt06GfUb0LjfN9oass1texOPuhbaQcSRPpih0nEMifKLXXZxt5iW1kfPJl88ZlM/snLUsy4FGx8bNbBZ8sh3HlwKw6I0DO73OIRc+kbnJQZ0ekwbQ+/GxL0VReFXmL/+Gcp2JdDW9xzrw7fXuPkkS3RfRijaLQYPXRo+Dnym1ZSRKxDMRXhcVpSDp05reGsDQdiBaU9Wd1W48WG86H0rrTOGnuegWbQt813Ohb1M3T+jfb+3C7+MBQP7azU/zh34ubwKVzZDvLAAjn4tdFtrMbYydV1k6z+UZWu61rLH8ucpkeo7RWgtgITJpar6S79tJj3ZNUHqPAERsGx1AHNmuZDICaCJ77p5vfQC5RwNm9EzpTv/j0MTSzcdH8SXkhXta7EfSnoBke2BggP+l8TP4ZA5oLQ/HNndyg9M6ROtmtmuusLvelMsaasBe5EH7strOxG3+6T5bgkVoZuchtNObVdZvzh+SMQhfCQBIeksD/D5dH3evz3/UvM33OaDF2hehO4GAfJ2jZbTefQBAicrm+vPqMF+0dtdBoNhPR0AbNScHuXGZJzJX0etRloWnBIemYbTOphmG0ENqoGq7o3+P3hsDjtEBlP6RemoRn5iUROYp2q9I1JeqWey1B66+cbftCw/OG7XOEjjy3q5IKAciiV6Wfy2gJbxm+cjvw4TZiAmmQfsgXubI/7omQSIXUWaSs1u9bCC9U/sxVodrusfJo+UFrYd5fMbNiKNb9BwVdS26aS72R+iqm4LwmGUA7mDJAoB2XxvVMBRQzwxY1zKnd0a+nPKnrU9hfWKrV+J85jhd5bOHcTTS8qllLe5zCwLq/V0/XvLxSyL5oStb6ckSfvOe9+Ett92OTLOBH37v+1iybCWwaAg//ye/haVXrcfp82OoTJ/Ha264Gg8//DBKGMT8gQLuunE9khOz2LHxNbj2hlfhf3/3O/jmI/+K7IIkxqfOojY5ia3XbsPBi2ewd+9+zBuYj9ZsAslqGndsexk+8wv/CcPNFCqzVeTSOe40mwiCsLY5R7zQ8UYKVaqZV0ijTlF96SpamSqOnDmIHz39Q/58bPwcLr/yMhw/cwwTpYtoJJuYKI0jm89y0w9KFSMAjwDAXK7AUYSSWsxdf+th1+FCcYABQ60IyKAziFgsYuniJThx4gRSiQSWL1+Ow4cPI5XJoFGvc2osfV4ql/nfdDbLeehlSmFNpTA4PIzFCxdi34EDfDJECZszMxVuOkJgFaUYkyJJJVq47ZZb8dQTT6BF9qnVwmtedQemp6exePFilErT2LdvH8YmxzFTqTLgSKlo61dtRDDWwss3vQpXL78ewRQYSKB6f0QPdsgIomgluelGOVvGl370P9EsVlCuTKEczGKiOcsA3i0bb8HMhUkcPnUEhcIQ7nrtW7Fi4Srs37MbDzz4LcxbMY+7Ey8aWIYrr9zADUoeeeohzFZmcPmyy3Dr1bdhNDWKYYwiWUkik8pys5Lp6gQyg2mMzVxAPVnj+2aq0xy9VxjIolSdxVRpHIPzBzE+NY5ndz6HqYlpXL12G16+45XI1QtIzWYZmGzUgUpQ5yYzKRcB2EIeTcr5T1SQTIUnCoV0EZlgCNMT00hka8gW0ygFpTC9rBoCoj5DRzwgKSRigDqUionI8ilUK/gWALQnZFKLRDaq9gRMHCYxJBoAlHvYMDYaUXqGjMEqsjiFYTd6+m/thMp7ehmAUIbbVkb/rY2qNfD6PV009KQqabBGj7cfAEZpsB0/puGLFHMXo86pJyplUNdgofeSQ2QVuTi4zDuuxpmATtLEoz2GsFZNLpfj/8XRi0BiV4NG9BM5GHo8RDf7d6/10eBznIPh4xMrL3HOiHWc4uTMjlHkQqewyjXMG+0/+Lc4I93PSUlTOYkgrONkN1gWANRy5HOS9Rwktc/Kkoy16yQ1JnJYv0fPX4ALKXFgZSwaiykybNfYRzfhIc230YbFk5Lj0y924yH8KvSIwABx5EwNMq0PfOurny9rLLpFQD25hp19VQxe86A9kdZzsbrLJ0c6ekDbCOElTV+JALQn8kKbzvUN/9JgpNWRtGkMqtQOrf0jBwzyDoogFvp1zEd0qLuV3qMBwMjxdqnnvg0GPY+eL2k8Wu/o9Y6zM7xuHr7Xmy+J4PHZLrrO1rSdy5p1rqMfAIx4TgGcPj6kDIeuzZ2KgLM1hMQu99NLPl6zcnbpcw2f0KHnVBd6/U7bnVfztr6ODr31umvZEt9F6KYPFQWg6uJvVeqAxikHjPJOWm9tsywAaGUozi7E0bf7+jbA4XsW+a20N6D/2b82UbB2Q2vfKwC21XfRfE0EmZal6DDR1E8U2mp6iy4R3R7RyUXQWh0UjdMdTOoSBnoMssZap2kQUPjI2icBAH12t4MPTQkK+k6DOBKpF+ePUHMwTVvhN3kGXAmSNo7gDtKN3LfVlKl5qwBApqFZYDtv8TYjusgHDvjuBQCyvDt7HkVCcY3B3odFvXRJSo1Y6137TK0z9O9Wv2k+6uBVFxkpek8i4XUNTu/7qbyJOeDReo+yuezYtM9l9YuWDfpdR7Db52h9b8cQfhcCgHJd11pzqYV2YzJblohv9DQA69IR7vBFH9LLuzTNfPdpOyP3aB1lIzh9tV475j6HsgtWfvXfon9k3ALAR/rO+WkC0Ed6St6r/Fn6TtRXJFeelHbmBwUAdmVl9RIQ953W/fp3vSa+x1yK/fHJGN0vskK/y9itndP8IDKo116Po4NP8b5lrZFsEdcvWIk//vVP4F++9GXsuOZaXLluA54/cxQf/NwnsWzblRi7MI7SxbN4xXUb8MQTT2Lxmqtx5shRvOn6KzEUpHHXK+7FstUb8R9+++PYe+4QLt+8DDuffww7Nm3AwPAwnthzEFNlKvqdwGCigGI1hd//yH/FK1ZfhWKQQiZd4DlRMwva1CZadVB9VaoxRo06cgNF7sabKDZxdvokHnjkfhw7ewipdBLXXb8dB48cxKrLVmLXnl0OUKJ+GlThL2xyQI4apdzmc0VcHLuAarWONIWfBnUUBvKhE5NIsCHPDxT4RG9wcJBP92gBaFzr1qzlqL0DBw5g2ZIl/D39Tt9RHTtqbEH/Hj56hAV79eWXcWj78ZMEGCax9sp1CGp1nDl3FtVyhZ2bocERTE5OYvGShZxWTJ9RpNoNO3bg8Ucf40jFJUuWYMOGDRgbO4c9e/Zw5CKlEY8sHOXU47ELk9i/9zBQyeCa1Tvwplt/GgOVIeSaBbRqYXh6MxUWvqfmJJSSS81WqtkSvrv3X7Dv7AtYungZTl04gyMXD3Oa9drB1bj2quswsnQ+Hn/yOUycLOOnX3c3li8exdHTh/Cth77F67Vu5SZMXpjGT939Wo403LtvD47sO4LxU5NYVFiMzZdvYUCwkM8zyJkpJNFMB3j4qYcwWZ0GskmsXnsZR1Tu3L0LR48dxtor12Dd+rV46JGHeR2SzTTe+eZ3IV3PYgjzkKnmkA6ySDTTCBJhrcRkosnpCrnCMGrNGsrBNJLZMJqyVg5QSM3jKM1mq4JWMowWpJObVi2kiRYoLYja4SA+0qeoPgf8UiMAbQqZAIDRCZXZGHedmKoi+Nrhs4rCt4Hqpfe0EdUGoK242ymJc9CfHZeIYtLP1RsMTX9bw8fOQyIotSIO5T0E0voBgBz9oIyGLVIuqRJi5LlWjQOL2ABJLTn3TgEARclanqHrJTogfE6on2QMEswXpQuqDTavLwH4qm6XdJHTBuDHBQC1w+NzAGUR7VrZ9fc6Qp5GJOz/mOjFyHg5i65PADuMmHsp1zbskUIY5xRFn7soKr2mmj/p/dbJmotRF0fKN35eP4M79yvG3r0eEhHor8En89M1Rnqtm3UQ9Ekt60BVbNs6G/q5cbwgNNSySTyuHXDNf751059p+bKOrQYuo2ea5gv6fg0CylxEl8bpj4gGMSnAwsciq3rePv7xOWg+vutaJ9rgqrkJ38l10v0tbo3k806d1K5bRTZTO5R2Xej5nBlhaimK3ouTFdkI+CKk7CZBaGdBBrqun73tb5vim4DwvQ4g06CT9hWkhqfwkN5w+u7RJ/hC1/5j7L5iLjooTp46bIWr29r1BpXqK76Ij4cIANZzj7MbMl4tq+RXW/0q/CDvknRpkQUBfIUXfDVY9VzmSqf4NejMrOiiqYqwprGSvypgII1R5MeCchEtVQq7pZ3wvZY/fQ2BQRL5K5/LWkURdipC3vcc7d9YfcPXu+YYlpd7ybXma9r/aHkWOmtfVb/X6jfNH2KX2R45YFT0m28jTs+qVcJgjgjwMz6HAGDtyLXwAJeA3Q7AJWKQzpratAISAcjzjmEkmZf4l9HBskQeRjWXu2veaZskB4saALT6OXpXjG+kv7c1nn3D1/pC++Z6HfSa2+vF34l0viqHYbtwa17g5ygAUMuezKFRp9JOYcCDPYgQGyT3aToK/+kUUZ98WP9N60B+PnXU1Cmqar/G83ZNgkSP6bGw/TJNTHw6QPSAfrddhzhbomXG+kls3sz7fQCgHrNt7jcX22XnJPeE/BBG4MqP+MFx4+J1VyAgbR9sBLt+nsxf6Cy8IvzSzz7I2O11/e7Teq4Xjaxd9OlKfXCs1z3O1vp4I24MidQHV7bydWC41MC77nwDfurmW7Fy/hIU8oM4MTuBN/6XDyK7cmF40lydwfVXX47jx48jN3IZjh04gPfe+TJkJgO8/+7fwPGzM/jon30SJyqnUUtMYngQuH7zeoyNTePpl84gkadItxaSpSpuu3wr/vt//QMMz2aQrYdKl4QknQmLQlJdPkr3zReymKpOoooKpluTeHzPY3j6pSdRTs5Sci+KuSwWL1rA6aMrV63C83uex+atmzE5PY1DRw7yBoOLubaS2L59O86dvYATx49z7n42nUQun8aVV67F7t27WYFw3bR0ioG+G264gaMdiVkoGueG63bghRde4Ei8m2+8CTt37mTwj4z+6MgIrr7mGux67jmOJqTc2x033ICnn3ySgUWKBKSmGD/43vcwW6kglwlr1dGzCYh65Stvx2OPPYaZqWmuC7h02WLUqzUG/+jn+eefZ+CQ3kURfUTHDKdGJ9GspxFMZzE/uwRvvvMdWF5ciXwtg4FmHghIyVDKbhMtcua5UUQS2WYGtdwsHjnxIB574WEsX7YKU6VpnJs+ixYC5Fp0TRa33fxaLF9yOR787g9w6uRJ3HPXa7B0+WIcP3cGTz3zJM6fO4Xrrt6B67bchGwzj0aN6h6kceLsSew7/BIOHD2AajCL+fPnYaCYw+BAAfNGqCbjOJqJFiYnyzh3boyNKDUMefnLX851Ex55+DGOjDx3+ix2bL8e6y/bgEwjj2yQR6qaRg5UZ7HJACLV8aO1y+byKOQGUK9XUW+WkS5Qo5gAqYEMSvVZBPUy8pkEco0c0rNFtIIMg4HaidQCSL9LdEPkcKqUYJ/DFAn+HGsBWsG0AKDeUPD71EkaKwB1guRTSvYU3hrqOGdBjI1VgFYB9TsBEQXMxlDVYetwQnTNMnUdXa+bQMQ5J9Yw0t9yatJL+TIw7gy2Dh3XilUc2GgeVKvMAYDsACgAgJ18lfIiDpI4Jmx8iLsbjej/dqHjtsOpHRnaXPNGyXVDjhzZVpha7QMA9fj6GWi7DnE07jDSCsyzQJa937fOHTzoNkCa5sLn2vEQJ8g+396nnTHhuV5zoggBTS99j7wzjm/pc50CI2PR/wpv6ojAzvF0Ny/Schw3B9n4xUVQyTtE/mlDY+XEt1Yy1y6HWqWyWcdDbw59TonWGUJT2fxbAFDzhl1L69jJyxWY/gAAIABJREFUtfJO2fRqnRXRTwEaGoRhGXbpeuybuIODjs2fSn+y47MRgHpj63VEXe0jO3afHrZ8510/lTKpQWztgMp91j7I2DXYqU/H6XcBMHy058+SiQgAlDlZ2yH3amdX7GxXRLyKYJb1EJ3ns8FRCEA/RRf7fXz5D56P2mxY0CLkzzAFmH704aDVl/K3lY8fd9hz3YD0e77PP9A8Tt/zvKnumopuE9nUsm11Bt0nB3iaJ8SvEh2g3+fjhw79YbpeWgDQ6s5+8+9lG2R9Lf9qvRSlpKnMAfJZaF9AewlpMsZgYDod2nKnA4Sftb3Q/pKlmY93xB/U8i56kJ4f6X8FBnU8Rx8euMwGy6tMU08kuc8+dsm6q1WqZUO/XwA+H42FFlbn6jUjAFrrt0iPOnulo5p9gLMuARCOyw8AyppLxFek62LKB4n7H43NDVrzMqtPKTOlUutZPhwwI+sneiiSu3bIU4df7bPNPvpFcuKpUanXop++sk16ouvdfML9bXjALXMXvmG9nspEy6ntAwF/vda9LedhbX5tt5hGJvVeHxRF40mGEVVx8/XJYoevw/uH8EA+Go/VT63Qv4zTgxYA1HMWPWn52/qZWl61z6D9oIhfVSkG5r85pAB3yKYpKdOPP8TO20jMtpx2rrMdj/Z/9eEmf851tdvBOz5+kTXkmqFSRkjxy49jHy7lnku105qeev2sXyp09Y3F8kCvNUok37+wlUcKI4k87r3rrXj77a9Dc3wGx46cwpJNV+AN//kDmMgGyCRSGC4kcf1Vq1GuVbFz31kUEmm88drN2Lx4DW7f/nYcGyvh3Z/+ZZTyJRSKdVy+egEuWzyCxx55DmOzA8gUFiBoNFCoNvDHH/7PeNXG7ViQGEGyHhaSD6PfCqgHNS4onMy3UCpPojVQw8XKOXzrR9/AoXMHkBxK40J5EgODOTTLswzkcURXKol0Lotrr70WTz71VBS9R4tAkXQve9nL8OAD/8ZpxXTyRXjYyMg8bkBBQB+BftSog2r1XXHFFezY7t27lxUMgXLZdIaBwjVr1nA04fM7d0aCT88mYJTSg7mW4I03sgNAEXvkDKxatYrTd1988UVeM6ltRZGAK5avwrJlyzitd8Xy5Vi3bh1HBs3MzPBnI6PzuYnIqTOncezYEVDaoZy405iTtRxSpWG88vqfwo5NNyNRSWFedgCZahLpgASEgIoW6lQXjwvCJpBpZhCky9g7vQtf+ub/wqtffSceffwx7qs9PXMRy5YvRDaRR/VCCrdcdzuuWH0l/ulrX8ZsYwyvf+PrsHjBSm6m8tzOJ7F39wtYvXgNXnXrazB/eBEyuQFUgirov8nKBManL+DMuTM4fvQINy6YnZ5CuTKD0UULURwcxPwFo7hi1RUcUZmklLx6HadPncWDDzyI7ddch+uvuR6V6ToKyTwKiUG0KgnuCkxOSTVRDwG8ZgIZSvNOUWMX6lrdQLLQwsXaOGYaU9h96AWMXxzD9k1bsX7pBiTHB5BPDaLcnO0CALWRjkLVTS0jcWjiIkR+nMgEFmrXLEA2PR1G0RSdJz6yAJVW9Fp5WkWhlUKvDZvX6VQbYpsCYK/XRsxuvMWZ6TCgaqB0r29Ta5WqnqcofFGY+lrtUMo7uTOaq4Fkac1DUSm/fL9JAba113RNH7peO/k8H1crRPgnCGrOeQkjEcUhFDoS/3HdMFfUX06DqCnIvwcAKGvQYeTdH3HGSDskvvpDmtciQ2/SOLSjaJ0eJrs6Sxe6WD7Rhs73zjjjqD+nQxaRYbsh0+uh6aN5SpowyBzixiTpWnZMYec7dsU6HElLN7kvcv6kNmRMjSm5Ltrgm9QJrSf0mGT8IquR4xZzoKGdeTtG+k7ul+fq620EYE9HJaZboX6uABRdhyYu1dS3vpIuLHpG1+nz6bIuXo1qR3U2X9H8Yp+j9Yx28nrpaC2nWt9x10EHmtmozTie7RibivDRPCybFh8g0zFO1aXdgp/W/th589xNCpTMRehCuk/rGxljdKjiIox8sj63z/wAYCQ/feyx1AyTuVmgQ9tWu9baHs1trJ1XXermwqcj7cbMyrAAgHG14DSASPPR5RQ6+NTUKRb7rAEqfrezr0JHqSEY6SvDLz4AME53zpXGnb5R5wZTyyH/Lo04VCMQ+lxqPZJ9oX0AzSey5Q4ApHFq/0m/V2RJ62OvfjD6R4Pllg5WtpzV4cfq7yIboyPrTeqfvEd42Geb6bnS5TmSVwPwx+kIrWctzfX4JFJPAzM8FmUXaf9F6yGH+VqfcB34jkg5F+HnUp+1jPF13KVW1XtzGRxda+M+EJtjM0vs/EQPCj19wIxeT106SEyzz18T/uqgmS7/0CMF1eonn1zFHeBJhCPxvl4/yy8UQU1BKVbHWwAwzjegQFBt/+R3oaf400JP+xwbMR9ng2V8Grxn/4aAWu5g7FKBXQmDyNaRx+94XstI9JnHf9P8ZenSS+fLfXqt9RrK7/og51IBQClJpO1aL72qwdmIt9UhKGV5apvTb9/cVVsz3QaQu2RKdbfXQKveu8fxVT9bYW153PX9nt9rPbW/xLraHSKJvorDHjQd9DW+sSTm/cdVrYFMDpPnx3HXra/GR97yHjz4lfvxqlvuwPx1K3Dnx96HE5ULyCfTGC6kcOP/ae1Lg+S6rvO+7tfr7DPY951YiJUkQIAUQVISSIoSrc1RSbJlxo4riezI1i8nkstlbUkljl1JZHmRKlYipWKTiiTL2h1LXEQQALEIIAAKOwbbYBsCmK2n936pc/qd16fP3Nc9oDJVKMx0v3vfveee/Z7l/uUYn8xh96GzmN87C+9cvRK/8fRHML9/I77xjy/g889/Eam5aeQmLuMdOx/E9csXcPPmGGbN34xyOY1TJ05i+cAsfOc//SVm+inEix4S1RgbuXSbK001yL9TiE3Cz+bx0/0/xOFT+zBSHoafAZBOolStC9lUoopSYQLdXb3sPKFuuTTXhQuX+EyqFZ8dcFs2beLIvcFz5zEwMAPFyTwKhTw31KBOuzdv3uTQfRLSlVoNu3btwp49ezjijpx91B34jWPHmJg3bdrEjkBq5EFrWLVqFT9z+PBhnmPWrFlYs2ZN/Zl8nh2JDz/8MA4ePMjpvvRD9QPJ6Xfx4kV+llKHqcYgebTpM3Im3rhxA8l0gqMYvZSH3OQkurp6eDw3sEhlgaKPrlg/lg+sxzNv/yC6UgPIxNKIVwA/V+Y0YBJpFAFYitdQoS8QR7KWQM0rYyTxJr72na+id2Y/r+3hbdtx6Mh+1BIFePE0Ni7bimtnb+OZx9/Lz//Nd7+EQnUSH3ryo5g/sBiVQgnXb17F91/4HqpeCRvv24wlCxejLzuAbLwDsVIcfjnGjlkqGM0p3RS9SHUV/Unk4rdxcvAEcqM5DF26gvu3PIDuTA9eeuElLJi7ALseewJdHT3wi0B+LI9sPItaJcZ1Cr1MAsVEma8xkn4MXsVDKt6JNKVwxyZxq3QDp2++gX2HX0WBisVWYrh38Qbs2rELnejkOStUpNVRqFYIWhQdS+AhY6u4OwiH4+8iEpCFguoWahVEJmyzVopgEsavnUc0Vt+uRjEiLZBdSoKLsWmmZd9h3yN7sExL/hYFKYqBys2ZFYqiVGiB4WRwqvixFuK8bpVCE/V+LrCvoj7l9yilVFKAXQKSFQbVJY7WS/sjJUlHOup96KgBFgKJRiMBNp5MjS5RLNoJnnYCTr7XyrHGldBACYrIa3hYpbnVu0Qx1kJLr10biFOURCXg2+1Hz6kVWSrJYB3TWrhr/LTvp+esYqnx1KWQ2HX6wQRTFT2TWhLFo1QTBK1Iybu1Asj7VoacnJmmez2HxiVXLSfNI62h0Wpu4U0coWJqEGm80/CzipLlVcKn6SylbhjTm9TrpEbbXnPHVhojz4qipI30VgpWCCdT28jyBavETTn/dogbfO9SOBn/lGNUzksb22IIaTqmKemigqPNg4sFS7PhXIF80zSi1yLjCLak54QwDxyLrjMUGrG0YvGX12mizjS4aDzRr+UdTfKpjfyVEgx2Xpkz6kKusdaG8UqfTccBaB3R00SBsNusfr6VAWFx0fUeXXNM5FMTPINzlKiycN/SgT0C/wRfQgM8iKy1uoO9IKCLedGtGL9Nc7OpqWGtazi2g0972Juab2YA6WMSWebSDSgFlWwAkvFCI1qmcHaSKY9heaCeV/NVpkPjmNO1+uhZewFpeZp28Gu6FBzQtM7fG/1U5EvUhbU4ALX81XxKuthH8TcLCw1+rqccpLCHjk/TRZSeFweg1uVFLyX6b6b9Rk03hrWJnKeL1ya+FUSqtaNJPaYJFiYDYqoeMLXESShTAtnjwh8XPF28uF0NOks/9m+Cv07B1O+g38U+EbzTGTJ1Z0794rPhwK03ddIOTsvfmw5M6fe8Z5MOLJFfgmfhWIpQJPgpA8LKyAaPrwsRgbPGdT+ILNM0HYXLMl7TWVQGh+aLmgb0Wbdar6xB9GeNf8Ij6DNXE5eWPDHgN1E8y44VXq6zbDRPStAFoklDbs+T609QMIWXrHcpt2cVxTcEDiF8W9RA1XT6VuWInsO1r6h59eeyZn25E7VfF/yFfuxa+Ay3/dlO3/MSOH3qLAa8Drxn80584G1PYtnsxXjp9QP43Lf+GpcnhkE9eTOJMrZvW40Lly/h4s08spUUnt35OH7zvb+GSrEHf/zfvoifXTuKkdgdLJydxfo1y5CbmEQu5+P6zSIKEz7KE2V87Kn34vfe8yF0l4CMl0atQo0vPO6aSwLNT/iId8UwdGcQP9n7fQzeOokcbnMacFd/N7IdPRi+OcJxIjW/iHQqzg6xbLYTjz76KPbu3svOvkymgxkQRRU++MBW7u5Lf1O0Hjnr6JZh+7YH8U8//QmSXgKz5szmCEAC1IoVKzhajwQ3Re9RBB5F81FK7owZM3D29BlMTObQ29uL7du34+WXX2ZnIaWtUgQfOxsHB9nRRfX6BgYGuF7gzJkz2VlI89QZXY3rVNy4MYzrV68xQ1y3bh3evHULgxfO8TtipAR7cVbYyaEZj3tcS9GrJbge3ryuhfjwkx9DX3o2PD8Jv0KOgTg6vA5OlyUmU/EqqHhVlKiBSgxIV1Mc+TYZH8dP9/8Tzt04x5GNj2zeiaGrV/D3P/lbPPHUk1i3aBNqown0xGZwk5Dx9C1887vPo9/rwzO73ofuzADGchOoZgp47fU9OHDkNSyYPxcPrL8PK+avRMpPI1FLoUzOXXhUkREVir6MJ1DEJMYwjFPn30BfTz+6M924fP4KTh0/hUULluKJx3dxpB/V+uOIv1oMhVwhSPOtwI9VUfTKDEOvEkOtWEUq1cEdi4fzwzh56RheOvQCVqxagm3bduDA7kOojcfx/qc+gLTvccOZehH9ZiVPMzdRQq3REzK2oA19FNNqd6Nhx+maciIYmxic7VkRKMz6WWH6rZxzwmC0g8UyCgsHGeMSQlZ5lDXrWwtRZO+GmWqGbRkyr8Nxg6kVTAtfWo/cBEuHx5YOYDQKr9p5Q0VM3QiTQNW30SJowmdVCL2sjZwQEomkDUj6nviHGAmMi8oByMp3CwdglILQTsBqOGunslWCmFdznZaG0mwVg3ZrEHSWd9r/o5Sfdnuw3ztxhxxElXrtGJ0KomldzpLm0+cqtCIpiE1KvYqc0OfvfCYIMNGKfx1XGs1k+F0tHIByLlYpYPywkXOBAafh2qSQmudDuJgaevpdQlNy1lHGh+ssbQqRfcbSj90jrU+/n/4mg0+n3NAc0iyJ1midE+FZBvQmnXq108vCOKRn5QBspeC5lC9+3tGd0cUfLUzDv5VhIvDXDhTCb5eySEo3XYCQ006XldB4zrA3EVn2PAj2BGviqZyNEPxN5+qKbtL8QPiphVs7I0fLIanxpfmGhl87+dvOAUjyWCvesjahGR25a2WV68wEVwXnNN9px9NcdKUNz1bjo/iqLWEwpQukaQIh65bSGZy7o1JHtZNF453WT/S5cxRwkCLHMlBFdAqtylj6X9bbkKd14zyKvqYLn2jYTXUANvHxwAGoeZ/WC4h+pEsw7ZVKCWm9TIxxLWcs3ARelp/zOgIZLHipHYD6ec3jNS8jh6tLVsoedQqnyCG7Dnm3lo8hnZj5NY9i3dPIlSjd0OK+zE810AkGYdqzcQCKbkXjBRdkT3XHbfPupamWwKidA5AymtrRXYNXNOMpw0LVgAzfqRxiLkeQPj9qwqPhb3m9dfhaOeYqIaTPQP9uaSwsf6G6iE/h5UHNbLlo003y6NlycIHZcKo1OwAt/Vo+RnyoSecMHIASDa8dgHptUrfRRhDb+V36r3UAat6meVEULsszjJOqOZn+XHDGpijbs56OfqRpTvNSekcyqPErsHF1AW7CKeMAbLVHLeNcZXbo/akWtgONb7U/Wis1d7V19JvO2TqIVRMsXl9QokCfWxN/Nzp0u/22ZAaOL5tkheP7KL4neKDH63XbzzUP0jwgtvVPHvSznd3Ys/8gepDFpz72u3j31rejPDyJf9zzMxyauIgf7X8RfqWCTLqKR962DoeOHMbN8ThmJQbwhWc/jq2rNqHgp/AH//k/YM+1X6CUKmD7puUoF3M4fuYiikUPqWQ3YnkP/fFOfPnz/wUbeueho0zNG+pF8as1D7FkAvlaAfHOGi7fOoMfvPwtFL0RJPviGLwyiFgqjoH+mViyZClOHD+BifwkYvEKvGScD3L16rVIeQkcP/oGC4Rli5dg5PYdjshLJZPs0FuxYhk74A4cOIANGzbAr1Rx7sIg0okktu2o1/Ujhx8J6rGxMTbAKarwzp076OjoCOsBjo+McqQZGeT0LmJw5AAkZyNF8tHvbHjE4zxOEJkIgVJn6bNUJo1TZ0+xo5AcesSUqCgqOR1Xr7sH8xYswJlzZ3EtqP2XzXRicrLITTEo+i9eSGB2egHe88gzWDVrFRKVeroMd87jSn9UKa8T5XIVfrKMkpdHJUURL1X4JeqOm0K5UsSd8i185Qf/HW97+DHsXP4OFPI5fGv313FnYhgffvIj6Iz1IRXrRyKRRq6Uw/DINfzgx89hw70bsX3rO1Etxhm+pXwexVIOr7z2Io6dOox5C2Zj2cqlWLp0KebOmodKyUepSKH4Cb65myzmgHg91fnMqbM4c/IcOtNd2Lp5G9YuX4O0l0W8GuemJTG/3m2vRg63oB5NoTiBSq2EZDJVr8WQiCFXGkU1WcKrh36GE2dO4sHtj+DBrdtRnixh94uvoDBewHufeR87/mI1jyMhyVn6Vn/sjbU1EIQQW+kJIuR4f8GNu4zTCgAzckn9E0Nd1bYSxUwzByvAtTKplSKrOLjgoed1KdZ6bj1e1+MTwUxzSRp7FOxFcGnDyjJ3jmRRXXmtsmyVFj2eYM1RK6a+EY+RtvRB6rc45rRx7YKfq4aFvJPPIrhRFmVZjO9w/oquD+jz+uyedVSgdMnU5xd1DlOUP2U4aaVe4N4KB3j9dClBToJAYdU3e3Jmgn8uPKT5dQSTrE/WL85pWZso+VaYTYd2oxRZKyi1wqwVSyv4eU3kfA0cLK590rp0BKtLMVH9h9zd7qhRkemibc9a/2273Ubhf8hfIsuW12cNccHUitI0x+do6lo1jW2h+EhtKfuIVXza8SfZj6TeieyV83TV2rHv1Mq1XBKIseiiHfrM5cDUuKDpSvNnHhs0wNG0ovmq5S8WD3ic2YRONWP8UxHifE5qgPA/fQayFnkXN85SDh6ChxhzWm7R3JI+zU6IoHmG0LDeLxtVjQOdDvlGPiO6F0UCavhOwc/IFPbmrukhXw4udaT2lhiCwqcbvKG5SYTmTfSMdqCEukCQDquNS5m3lbyK4gMEHJfsj+L3eo22i7JcQMpYyj6hdYvjMjxzgY9q4qRpVsPR8kZ5TvBbcEoczlrea5lC8+gIe953GweMfneULGqNgG4HoOxBumxHzUEpwJIWbZ2/MkbkuTjMNS5YHLH4YY1f7ZyIOn/XWsN5FZ/X5+TilQx/ldGgcSTkaar7puu9NjLL8p8ovh+uzdQks7ovXQbpH3uRRimIzXTVSOds4r/i+AiasAmcq7V6BPIUWKvarAInu3+e3ziAXBH6epyrJIPVYZr2K3RqmgmKXNd6jdVxIs9cSgAFl4nshFMw0Hq7jgBlOAcOl5AHBXJiCu+wkZeiq4qtFka+NmrIab5GkYAscwL9LDoFuNkBruW11oPt+hoXHc1dwqMiF124z/Bu0wVY7A3RFXT0Hn2mL9m0vqppl37XMlzjarsmIBa3Nb0LfWj60ZcALjy064gHNRitri1z2vn0uySCVKKSZV+az2v9Q+NlqB8o/mR5jz7zJho0Ue9W32N6N/TWWsa89W9FPsr/eo/2fOyaGOazPj7DL5bKKNQ8dCe68I57d+BPfv8z8EYrGCtM4u8O/V985VtfRyIRx/z5fZg508OVG9dw5tIoFnUuwNf+3X/E7GwfrhUm8InPfQrnCje5U+/Dm1Zh6OpVnB4ahZfsQjmXx0C8Cw8sXI8//YPPoacURxc87pITT8RAbLqcqCKPHM4Pn8L3Xvw/GK/cxLotq3B7bJjr35HTZuWK1ewwunLpMjv+qLYdbYQcdQ9t3469r+5BKV9Af/8A1q+7F4d/fggPbLmPHXt0E/fIIw9z9B9V46I6fTeuD7Ozj6L6yHlHjjsyurmzb4YaTVQ4AofSY8kJSM49Ulgoku/26AjoBkZ+KMpveHiYQ/4pApDWRfPQs+RU3L17N89Da6X/586fh3vWUXffN3H9KnUGzpNGw8hDKb+kXMxfsgBXh64jl8ujMFnCjO7ZqJZqqOV99Kdn4ent78OaeWuQraXgFypIclMMKjKYAvwEqoV6Q4Qy8sj7E4h3UZppGaWJKkfcZWMpjJbG8c1XvoVCuYSPvP3XkfA8jPjX8b+e/x9YtXAZ3vnou+BVepCMdaBY9pHpBF7c+20cP3EUH/nVf4ne7Bx0eFkUJwrM0FKdSdyeHMbBY6/h6MkjiCd8hnFPdze6sh3stedGHeUy7twZxejIOKf5bly/CetXb0BvRy/iFYr58yh3GdUqFcX1kEgnONqP6qZRd+dqrYIE4pgs5FEmgkv7uHr7Il458BJGxkew85HH8MDmHRgbySEVS+Ibzz2PFUuXY8eOh5FIpECym9KGvV/CAUgCvEmBNR2hQqW/xUWhTk2TiAMhZBshoJkdM7wgAkwzas1MXTdoLoEQxYJcCoIYBJrRye8yt8zHuOx5jIPyjDBlLWCjlA09r1V+6TubQqL31mp+Vg5i9Qg7UroaAj0wpoLz0vuXuUV4aIUjFFiOc9aGHxmUWknXNYR43iCi0zo1BQ40l8CT5tECTsNcFAbt0LI4op93wVYrQ1YAhnugGkgt5FfUHLKfKAegxiOZQ94pcHcpPHpPfMaBgWqNvyhjMMoBqJWmJiWkEnSZjwCCns+lFNgUFKtwcaHaFgqFxUFtIExHuW/XxCVcj9qfVpTa4Vc7o0J3lbPPunDHhaf6bLQDUH/ersuyRmHBM61UReFLFPwEN/Ue5HfhS6Lc689tBI9elxN/1AO8RtOwxHbhFEOIntX8T/an8Yn5a1BjUF5Da5ZoZatgCm9ieRYYaKLAW1okdOLxJuK0BStxfhXCMojkteuXQdF+okY3e5FrTU4XlfKo+X8Dtxq1O+V8NI7qs5Ux8h6NI5am9D6sDJJx+sz03O34on6XOABDOJqu1toBqI0xMvp5nyr63a5Zy1RLPxpGEgHIsizgM9rR2iT7gggvoZMqWpdgsTywLT+agmVTHbxNsjBwYEThLdGf0AvTk6OrvFw26Eh/LePkd613hO8L6MzKSNc+XfqQxSHS3zV+aNmj1xTKWZWG+lYdgFZmWx5v6UmvydZg1jxfP6fX23RWFAzR1Lk1Qt46HIBMx1RXXddKFFkdwDGEb5sI/nDdKsLKhVNW3w/ls2meJ+914UyUXtCKNlyymddMl8DKAajtDebvgWswxB2DX3J+GobMvwK6mlICIrDVGnZQg3838X6RgxJhqQIlmvFnqgPQ4pDFo2anVCNTg2EU0SRjCp2JndjGAUh7Ev6oebysScPbJRdEZkXJk3YOQHsuuumZrMfiv96rlv+Wr3CdziCCNYp/ali7+FeNLshVVouVM5o+BGYaJhY/Lb+Logkt6+9epkTt9q19rs/dpSu4+GAIlw2fWemfHbyETM9MzOufh9qNMr7+p1/GjHwWyUwaP7t8GL/32X+LdHcaazcsQ9wbw1g+h8PHLmNZ7zI894f/FVk/iaHKbfyrP/okctkaYqkKNq9ejCPHT2C4kEEtlkG6WkFmsoLPPPtJfOBtTyNd8UDl2xK+j0KtgHK6jGK2hMHbp/Hcj/83Ros3ke1NYuP6tVxLD+V6CunOnY9hz57dyJfzSKXT3JCEnGz3rlmLzo4OHD54CN2dXVi7eg0mxsZw7dpVPLR9B/bs3Y25c+di/fr17HDr7u1iB1+hVOG/qXYfpe9SRAd1+qW/6R8J740bN/KzXNOvVGQHITkOqK7f/oMHMDI2ykY5RRpS+u4LL7wQpsKQUCenIn13//33c1ORq1ev8vhCqYRENslz3x6+zd16KToumU4iX8oj7nns8CIHWCbVgVm9c5G7XUB5ooLe9AB2bX8XFvesQn+yH6myj5TnI56MoeRXUaS6f5QmHE/XIxRjeZRjeUyU7uDc4Blcv34T82bNx7Z7d3AE3Ej+Dr723NewaOVCvPvpp1GZqOLylYv44Ut/j80bt+Ch9e9AR6oXdyZzSHYAk8UhfP97/4Dlc+7Bti1vQzKRqTfgqCXh+x6yyQ6MjI/By3i4OnwJV26ex9jkLRSLk6gWS0hQ045kEgNz5mLmzNkMn2yqEzVKXy7HkfAT8GIpJOJpPhO+maaOvShzZ1+K9iPYlkYL7AUaq4zi5X0v4uKNC+jv78cDmx9sED+OAAATjElEQVTCwvmLmHl2dGaQy43jK1/+Kj78q89i8cKl8EsVdgrGOfLyrUcASgqL3PLaGx3LHFwRYppJ0j61YSC14ULmZVP4jKPKMkBxLuo5RSkQJVsLvOkqzC6BRvPoObWQ0oLcZSi1EgBWwOhnSYBo4SYCs9UYGV+PtkywsiEpglZgTEeoasEmKS1Nawxq/LCwpncFESA8dzwRpNE2KzKiiJOTXASWzFkfXzcmuIiycjqHim6gAEnovWs9+gytki17sg5kvQYa74qA0HO5HGoC01bCVp8pzaFTOGWcKFx2Hi3odYSkPkt7c6bhpg0Ciw8WvuGzxkFmha7Fx4biRRGUNb74YfoxEb4xr+E45/36dYUzvIkNahi5lCuaL+r8QnwwNQGj6NB21ZP9aV5ilUw2kEwNrynwMzWl2ilTUXQt46SmpuB9+P4WXmqtWNL8Gk+0Q07jbbiP4LwEz/V4oUvLK+V9NEYXSWd68uoZBRqHo3DQRdMWvjaFV9YU1gBkRqK6GFoEUIas7EPS6gjGlELE/EnhrYYT8QeRb4wf5oLsl3UAanhbR5JckDAdRJ5/swNQooxD/FbyVmRb86WCSdU3zgAtj+3vUbJFouRt9ILGAxcuCr1rfLMXIEKj1nGvaUDjbfhcRBMhl9zQ46MiVPQa5dxoLjHIBAaaF/P3pAaqTt3tHICWdqx+FMXvGuOmNgGR/fEz7fhnrdHITGCv0+FCegzo3qUnteK14igRODU7Jxr83/JVl4zT/Fv0D81PpsgYboLQqI/2VhyAUXqkwCUKv+TzpjWbVHC95+gSGs1dYKWrqJVlDTxpOPxp/kSq2WEo+r/IRYv/dh2SAqwjxzRfcF2wMWymceFIz7VyADI9mRzodvLX0otcYGua5/WbZhguPOLPgohAaY5neVxYozaIvJxKb81dZHVNaS1DdamcZpxpOAA1Tlm+YfUODSd9Xpanh6VcIvhElD6j4SwXhTooIORjyv4TfUvTFMvmIILfRfN30wSE4WkiZiXC08VHRTa7aFmej/vNDlgdgU7PaP2L2a3Be3IA2rOSdWoZGQUTu/6oc7a44frbyhaRqdM543ZyKOp7q69Oxb/GSNc6Ym//y23+mbODuDWSx/2btuP0wTP47O98Gu9etxPlUglDsVF89BO/ifFaAcvWzMP8RZ3s2DlweBDz0wvx3B9+ETMyXbhQHcbv/vEn0bOwD36ygtl9XXjt4OsYi/ejUgS600kMlGN4/vNfwqL0TKRjWcSqAKWYkMNwIjmGQ4P78B2KREvmUEuWUItXkU1kUBifRCaewvp1GzA2MYqLly9ws5CV96zEucFLqJbKePzRx7Bvz25QV91sJs01//bu3YslixZjzdp7uLYfpd2SU29kdBRDQ0PomzHA9fnIiUeRexSpt3TxEoYYpQtTJF9HOoNcIc91AynykD6nqD9h7Ml0CqVKBX61ilQmg1kzZmDFqlXYv28fiuVyvbpcPI5ysYiZs2dj/bp1OH/hAgbPnUMyncZkucidcEuFMro6OlAuVVCqUl07KtBN6bwUG5lA2svgnkVr0BnvxZsXb+Hx7buwqG8ZMuVuZGoZUKKgF6uiQg6yeA2xjjT8pMe190hJunDhLI794jCGrl9ELUZ1M3zMGZiPDz7xYSSqSXSls3j97GH84OB38ORTT2H5jPUoThaw/43dOHX6DTxy306sXL4WB44eRSITx+Dl45g90I+hU5fx7K/9FmLxFMoFH53pPlTzcdTKCXR1dKFYKsFPVlFLFeHHy/BRAhG9V4szMVPkHhfzJSZF9Q1jCSS9NH9PzT7ifr1mG0XKFKt5IFlDLBNDvppj46k4lse+fftw5cYQEqkY7l2/DouWLMWcGQuQzxdRqk0i25nGq3t34/Llq/hn7/3n6PJ64FV9xGtUe7JuYL/VH7nRDZV205XQClSXA1AzbnsjZlMItcKlFQFL+NbYsDdzYsxEMTyXouxiIJoBaePCKlDa6WWf07CfAi+HA6FJ+BoHoBaW01FmfLrCpag8UzvGJdT1OvX+RMiysqZqSkxRZpQDUOYnk4d/YvVUq1BIB4KOLjfsWdXHSm2qRhFx1341/mgFQAvHVsItynAIjXrTJVOULjFytAEq7xQjm/7WjhNRFGQO+ZufqdX3q4Uq/25rYpqIFOsA1bRmf9fvfav8QHfzs/Np+Nf5QKD8OByAIe4EDsDw70ARDvkAmWAqzcfiz1t1AOpz5zmDm2qrSMl5uPiJwFfO0c7J85pIsXY0G6VMyTihf0lTDeHWxgEoZ6XnpzltF9op9BAoxPYyRZ6zN+Aap2Wtek7rgGriCaZeoKYXTc8adyWCz9IB4R83JLIlJYLBIf9TEebymXaySlF3aW5kjQwyEHUJCOn4KPBu0X9rWiRI7xMYCzw57Tborij85W4cgBqWciEn67UXXLZ+sIvHus5GPrP0KbLExbec8sREB1v6tPxX47k20DSvcsl0F57IWl00G+KPivDUn8nvNIeOcNH4KrAW3YH3H0T0yGftUoBduoWstx2vqY9tjgC0NNcugto6HsR5zjMH0YAypzj/WzkBta4h/NPqWhrfJPPC4qDlo1YHsM2DtIzRMJUmHMLrp8joNinAmr9Z/HbKC1vDy6S4Ru4rgtFIF9IGfIKLOFX2QM6nPncDH2gMl5/SJTrMfjXcea/mAl8cgFqv12Oi5J2rdp8+Iy0PNX7os9P0b2lherTR7ADX656S2my4ebjWwF6yDsBQZ5BUYHh1Pq8ibuuwaXYg2WMO4WdKJTX4dCPi1fJAyx/191Y4uXhbfQ9BSrm6ZNPzRp6vksP64kngFp6P0suEBu0ZW9rVZ9vOAWjlieV3trSKi2YtLmn5QgEc8mPrD8p+mvDKZLxpB2DTvgNEcF1AN/FLoxfa89D7t+cvvFh/ruU6/R5VAmhays00Hmqlb1ieL9M17X/XX23xx3NFHD9+Hju2PY7XXjmMx9Y+hD///S8gUQNGO8r49J99Fi8f3Q+vu4otDyxHpVrFgdcvoKfQg7/79J9j6aw5OPzmaXzis5/Eqs3LkelOoZjP4cDRk5iMD6DmJ5Cu1PDMfQ/hCx/915jrdWJioopMB0V8VVCI53DqxhF8d/c38WbtKmod1OE1hbHRCWS8DDv/+jq6sGHDvdiz71Vq/YG5ixZg1pw52L/3AEePbVi/Dvv37mNH3Nw5s9gBWCmX0ZnJci2/rt4edt4dPfYGd6T1KHqsUuZoMRKSlN7LwrlUxubNmzkl+NChQxi5cwdd3d3shNq4eRPX66OIQXI+0TxsaFBTjWQKufwkNxNZtGQxZs+chUOHf14v8kpGDt0E+jVk0xncu2E9zpw6jXK1glKtXrScU2dT6foaKmX09vdhZKyeclyYLCJZyyBb68Ci/mV4985fQbbaiazfCa+chkcRdymK9CPpUoOfAiZjRYxVxnHkxBGcPn0St4bfxLIlS7BuzVrMXzgXJwZP4NzJQXzoqWcxkBpArFBFAaN4fs//xPXRm3jy4Q9iybxVGB8dw9Fjh3DsxGt4bNdjyGZ6cOToMZRrBdy/ZRN+/MMf4f3veT8WzlqMap66lCTQle1BrQJUyjWuc0hMUNJkyXGRTHqcgs0w9GPwgzpiYTRdiQq7J5BOZtgBWK6VqdM6Kl4Z8SxwJ38Hx84cxdC1C7h87RKyXiceXLcT65aug+dXkO5IY6KcxysHX8W1kWt4+NEdeOmnP8GqpWvw6NYnkPa7UJko8vy0jl/2R5QY7Xyi85yOEJUb7dCIMTcslnnbmlNyE2hvfq3iqw1Rbay3W6OLAWoGYt+r59aMXhReDSt9uxm1Dvlc/6+fJUzS89DvknLTbm+0JhIgVtBYJu4yIkQQisEi+7ZFrbVSywq/iqSg99SCicK1Bl3lQoW8Wt9PIxW87vBprLHhANRnbJm9FlbWiHEpNlGKiRU4tC4xxkTYapy1N9j62TD9WdUC1POHikGQGm1xkdcd4cDQawhh2ZTqUx9IUdZaebO8YDoKWhN+qD9aKRr1x+pF0DkCMPihWEf9zikRgKJQhimUQSqeoxB+/RWtErQbCrymFacSZxQvwRltxNqbZmtgaF4Rns//pwhAjdM0t44G4+8iwGCV/KYzi9WbZFjlXp83yXSXg16esXvWdKkdVRqeuhZYUxSbqkcartvwk5BPRqRsy3vCs1Lw17xK4GlvyIV/C08i/NV0KYacwIzok5yopG9ZXs57sAR3l3/riELeW9CxXfYX1nJtEQEoMHHxfWuUaPxg8jI9FCx/jJLLAgvNM2UdVubLWWi+4OL1Grc0LVr5pt+jDeqmMY6IZhdvFAeQ/s7CQOOVS9aK3sTjgohTuVCl58UxxjALSmSE70jcHQZF6RHRaBfdII7ld7saqoEjWmBOOq9E/TJtq/F6r1HnK7ihz8ryrCb9KIgmFtxuRV5WTtLf0kTB4n1DXmldpPmCTvPddnLURTc0XssXSxeu9VoeRvy51Y8UMGnAp9Hl1+ou9TNsbnhGGVr6nXKRLBH+NAfjiTj+TCRYqD9SN12ln1i+ZpulNeRZ/f3Cly0uaHxxw2Fq9tN09GY7l+XtU3Qqldosa6I9UPCO0AbzU3uhKw7XIHNGnOMyB/UQmA5Oa94YnldwCauzdjSO6csTF+9zwSA85+BMOMPIpAbrcdOBtcbzKbqG2r6lcdER9J7s+6bjANS0Kw5seZfUWNS4q89T44WLB0gEoNhFDBuFK1P4oGQkBHptOwdgFL9nsNHlgaNJkUuWReGYZOjp/YuNQ+92BWBoftGOL7ZEbseXVodxBQA04cMTX97kZzNdeP3oeaxetZkdgD2VLnz73/8NZvb0odgNfOPl7+Ev/vareLNwHRs3L8bseXNx5PgVJG4n8Fe/83lsumctDlw9ho//0b/Bmi3L0T3QgRvDt3By8ArysT54iSy8QgWf+ti/wG9seQyzkcWtsTw6unrZCTc8PoSv/sOXUOoeRTEzhnF/DL6XRDKRRbqWRmmyiBULl6CntwNnz53CZGkSW7Zuw8XLlzFyaxTz5s1DNpnA5GQOK5Yuw7x5c3Bj6AquX7+Om9euc/RfIp3Bho0b0dPTh6O/eANDQ1c5fY2i7YipUBouRQeKQjujfwDbtm3j2oG3bt3CeG6CU4iXr1rJDUREkaFoQKotSN2Axegghfe+++5jRyE5DDlVJpkMb6rpPRSNeHtkBB1dnVzDLkvOKOrKk0yip6+HU4kvXBrE+fPnEfM9pCopbL13B3ZtewqFG2X0JQbQFe/m6ErKAssE7bAp2m8kP4Ijp36O18+9jlKijFWrV2L9Peswo2cAxXwRHV0ZHD97HEcOHcNHn/4t9Hr9SOZ9lNPjGO26hm/++Nuo5bvw5M5fwUB2JirVHF55/Ud448zreOdj70Iy3YFCIY+ha1dw5fIgtt23FetXbkE2RnUAa0jGqa5aHMlkmtOXY9V6Q5JkvJ4OVPGrKPsVqtCKeKXGSgYV06VoQfohoysOqhNY5rnolrcaK+P81fM4cf4XOH/9DIq1PBatmo+Va5fjnsVr4d3uRfFmEUlU0dWXRTlVRSFZws2JYZy/dBaHDx7Eb//6b2NmegHipTRSfoqND+5mp4T43RKcMFlrGN2NA1BwiRVC1VVSM+tQkCtFgQV/oGBqgWvHWWGslUdXBEIUDDTjkN9FIGtDxuVgtMJJ1mAFkv1bM0jLzFlhDuChhaSuudPuPCkC0MJOziNKaeazFseTvfENBJS8VxRAmYsEnShsLINMB2rBxXDfNZ/pgJ0FHE1RdziwnOToyLrSraPqXMoKzRcaxeoBgakV4FqIuwRiqAAYC9jimlXaZe+iFLGzg1JFIwrr0niOhlGCuklRjkg91PigleIp+KQamEQJSxcsNJ7q32Uf+v0ME4eeSh1IOaLFOACb4G1THBwOwKizYjx1wK0JP5RBoulLnglhZyIA9fcah7TBYZUbgq9V4CX9NOrdrfiB7LsJ/kGUqFw4iYJ2Nw5ATZ/ShMfiteyf5H/UhQrtX6ewiKygsWEkWRDZKnvRKcDiXNf0LvRAn0lEhGtter8uvh1eWAQRFRbOoniTbGY8CiJt5LkwRVN1GeZ9WX9MvB5FSQ5Ae1405y+bAky8Q8NVutKGl0AB3bWKALT8UvN/V1dEjdek31j+6JInUXLO5eBoJX/luyjZJHw+PF9VfsIZWabov0lGmIsDl6HC+J1sOHZdtC+4I+tuugAK1ibvFT4f0kYg4+iCXvRn4pcSRcc0kLz78i1RtOyGe33+JhwL1k3zTNcByM8Gl5NS1sM6AIXv0Of1DrUR6W0m4tulI8lerBPD8tko/ipzagegho+M0xGATj2hTQSgXbs9G0sfWtbpsVHztDufWsU28Wg4ALXe0HhvcwRgleyY4IflW8AvJTI6dAAEFzU2AlAiqGidWmeQ7vDheVnkDOmz7mCU9Vk+bS/l7DTaoek6Xy3nXd9rXUzzJo3Louu58KNWjHYAMs1QgEiQKSD6Q5OeFpRAkfdN3Z/bQSgwoyYUrnPWPMju2+KdpiErL6jePeN0EMnokjVR/D7qc7kwYf5navRqXNAwcfFv+r6dA1DTm+xDO7hsjWGLL+3sS3IAsowIaqPbciRWzknXXr44DwI4XHCykYpTeH5AM9xUtMVPK95Kc07JNFHyVni+1r9a4dLd4oHreat7uC4gtZz/fwN2ghxhKrP3AAAAAElFTkSuQmCC">
          <a:extLst>
            <a:ext uri="{FF2B5EF4-FFF2-40B4-BE49-F238E27FC236}">
              <a16:creationId xmlns:a16="http://schemas.microsoft.com/office/drawing/2014/main" xmlns="" id="{C3810E03-8A19-464E-BC7B-AFD50D29A08E}"/>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296</xdr:row>
      <xdr:rowOff>0</xdr:rowOff>
    </xdr:from>
    <xdr:to>
      <xdr:col>0</xdr:col>
      <xdr:colOff>304800</xdr:colOff>
      <xdr:row>299</xdr:row>
      <xdr:rowOff>109490</xdr:rowOff>
    </xdr:to>
    <xdr:sp macro="" textlink="">
      <xdr:nvSpPr>
        <xdr:cNvPr id="4" name="AutoShape 4" descr="data:image/png;base64,iVBORw0KGgoAAAANSUhEUgAAANoAAADNCAYAAADezm74AAAAAXNSR0IArs4c6QAAEgNJREFUeF7tnW2MXFUZx/93tltbC3Rbd5faws5uovGLhks0aILAQjSRqGEbIyGidDHyhWBYGhMTEu2iRmNMYEESEjVhK0qIH+wSMRgVXIiQGGm4iHxQYnanL9B2FrrTVlu6u3PNuZ3Z7su8nJm55/X+N2n65dzz8j/Pb55zn3POcwPwjwpQAeUKBMpbYANUgAqAoNEIqIAGBQiaBpHZBBUgaLQBKqBBAYKmQWQ2QQUIGm2ACmhQgKBpEJlNUAGCRhugAhoUIGgaRGYTVICg0QaogAYFCJoGkdkEFSBotAEqoEEBgqZBZDZBBQgabYAKaFCAoGkQOY0mZvrCEDF6VtW1iGhoPppPo37WoVYBgqZW34a1V+HJ5TAsCsbxhf9zQE8MXNVO12LgBfFcAMwiwGwQY3YpxiwIZTtypvYMQUtNysYVzfSGwzkgRIAwAMJ2Qeqwu6UYiILKvyUgGipGUYd18nEJBQiahEjtFEnAymFYeKkAuKGdOjQ9U0KMaQDT5QDTBE+N6gQtJV1ndoSDXUsJWCMIcEtK1eqvJkYBAaaDAFMDJ6Ip/R3ws0WC1sG8zvSEPbkNGA0CjBpaCnbQe6lHSwCmCJ2UVg0LEbQ2NDzUF44677laH3cCXRmY4PKydfEImqRmYmmYK2MUMcYAbJV8zMtiAfAagImBYjTp5QAVDIqgNRFVhOBzSODao0B/16ssIcBE+TwmuJ/XeCoJWh19RNQwCDBuecTQFlAvLCu7MD50LJq1pVM29YOgrZkNAtaxeT5cXsA4PdxqHQlaRY/kHWwRE06H5jtmJLUKuKRcI2XmQUtC9Bsxhhj7UjMzVnRBgRgFsfxm0CQ5Epfdv0P94UgcQ0TOMh1FVG0B4vxlDIxleVsgk6CJZWKwhEkGOlQjtm799ED+RDSuuVUrmsscaIXecAwBxGTTixkwQbEHtwSMZs27ZQY08S4WdGOKXswAXbWaDJAp75YJ0PguZglca7qRvLt1YTQLe2/eg1boCycA3GunqbFXAErlGCNDc5G4quPtn7egcanomM16vpT0ErTkfGKMKQTIO2Zu2e5ujKfLixj18VSJd6DxfcxtVpOo5AKGfYPNK9CSe2LA426bGnufvLcBwz5tAXgDWqE/HOcxKq8g9Qo2L0Ar9IXiGBXvi3nFWTKYkkgT4UPuEudBI2T+0bV2RAFwp+sHk50GjZD5D1l1hK7D5ixohCw7kFVHWo5xo6sb206CxtMe2YOsMmJnAyTOgcYQfmYhqw7cSdicAo2QZR6yi7AtYNClTW1nQKukfRMHT3mPjLyJ1ABOnSBxArQkr0c3RBozQkbIViqwP1+MRl2QxAnQDvWFkae57V2wEbv76Mipf+tBYxi/czvPbb0UGz/6kaSizZ+9/jg2dp+rW+v5hU1n//Ti5csh9dJpnP/nvzrvhMIaXAj7Ww0agx/tWefmm2/EpuuuKWy+4VMbuvK7tgcbuze3V9Pqp8qnzpxcemf+VPndk7nzr75RXjp24rLzB1/ftnjoLSwefiuNJtqto1S2PDhiLWhJQtMliK9R8r1Mwvwu+erus1tu3z33vo9/7EqJ4kqKHLvpNmPeT6RFGCxGyaeJbfyzFjS+lzU3lw1X7sRle++a2/Llz29Jy2s1b7V+iRO778K5l17ppIrOnrX4fc1K0HjlpbG9iXeunvG9c5fcPtLbmWWm+7Rx0ACUgattvMdmHWiV/bJX0zUBf2rbevcd5y67/57YBg+2VlUbQBP7awPFKLRtxq0DjUvG2iYivFjv5INzm679hFVebGVvbQAt6Y+FS0irQKtkEX7Itl8j0/0Rofn+3/6slOu5zOrAkDWgiSVkF4ZsyhdpDWiMMtbGWUB2+R+eOGvjUtHGpWO1T7ZFIa0BjRvT60FzCTLRe5s8WrKCDLDbljQIVoAmvrKZC/AX00s0m9p3DTIbQRPfZ8vPRYM2zKsVoM32hdP8+MRFcxCBj51/f8b6dzKbl47LfbMkMGIcNB6zWv9723/g51ZHF+t5CNuWjpV+WnE8yzhohd5wlqm7L5qu2CfbOn7fJhuWO632wVLQrAj3GwWN3my1KYsl4643nnMiwlgLQmtBE5mPDR86Ngoavdlqc93+0D7rjlW14tUsBs24VzMGGr3ZahMWB4R3Hvx9K3ZtXVmrQTPs1YyBxkijX97MyvD+2p8igxFII6Bx38yvd7PqaCz3aDC5r2YENJ4CWQ2auLS5/cHvpnIL2uR60nrQkvPGZvL4awetcqZxxqRB2Nb25c/+8rDJm9Fp6eECaKbOQGoHjZc61y8br3jzxbRs3Wg9LoAmBDJxsl8/aNygXgWDSKTTt/9Bo4Ck1bgroAF4OF+MxtIat0w9WkHj7en1U/KBR79/dMutX9glM1m6yizMHCmIthb/M5tbnD1Slm339GNP5A1nw5LrqoHDxlpBYxBkvR3s+scfj3ft6FvOoyhnKemWKs+fKp16dLJ87vmXt9mewzGtkeu+QqMbtHmmj1ttKgMnzKVHEYDNf29i45lfHXA+4tkGgFrTiWsD7VB/OBLHONCGIN4+Iu6c7Xj+KSPjO/fSK3Nzo3t7y6XTRtq3oNFSvhj16OqHNtD48cD1U2oqEPK/Z557d+7r39quy8hsbUdnKnF9oDHauM7etv3w24VLv3FbXqchLh09Nvf28K1Z9mQr5dYWfdQCGqONtVEyAZpDIXj1vz8ao49aQGMaudo20/fkTw9v/synteXKf+/g64eP33yHtvbUk9J5C7o2r3WBNoUAt3Qui181fPBvvyt0D12hbelY3LMXZ59lDqSVVqTr7KMe0PpChvVr/EboBu1Q/9V+/VKlMxotYX7loPH9rL416ARNnPZ4+5Nf1OY902FAQy2a3tOUg8b3MztA++9vnjn6zj3fseqolwaMpJooL2Db0HwkVl3K/tSD1hdOAtijbAQOV6zTo53+xVOFk/f/mB6thr3oOI6lHDR+HcYOj0bQGvwia0hxoBy0Ql8YO+x0lHadHk2pvPKVx3g6PxeNyD/QekmloDE3SOMJIWitG6ySJzQERJSCxpRyBE0JGAoqzRcjpSworZxpCwiaAiaUVKn629dqQesNeSKkgVlw6aiEmbYqVX2SXyloTJJKj9aW1Zt4SHHkUSloBR69amgy9GgmiKrTpuOgMbTPpaNFNNXviup8j6o9GkEjaATtQoZkNX/cQ2uuK5eOzTXSVcJZj0bQmpsIQWuukc4SKvfS6NF0zuSatgiaQfFrNE3Q7JqP1HpD0FKTMpWKnASNx6+azz1Ba66RzhJOgsbjV81NhKA110hnCYKmU22NbRE0jWJLNEXQJERSWWTb+N7jl979NaMfolA5vjTq9iFfJEFLwxI6qMNEotMOumvk0SMfvh6u5/F3EjSfgiEErTm7PqSycxI0nzasCVpj0HxJZUfQmv+gKi1B0BrLe/bPfz1c/Mo3nU81TtCUYtS8coLWWCNfMmwRtOYsKC1B0BrL60NOf3cPFfeEPblunFRKgKbKCVpjoY/ddBtc//a1s6CJqfElpyNBawyaDxFH10Hz4isyBK0+aOVTZ04e+dB12zQtLtQ143IqA1+S8xC0+va9+Obs0beu3e3+xzNcBq3gSbo5glYfNF8ijqo/dKHs4mfyjtYfjiPGPnX+Xk/NBK2+zvM/eOTkqUced37p6HReR1+OYRG0+qD5cJhYjE7lHpqoX6lH8+UYFkGrD5oPh4nh+kcufAnxE7T6oDG0L/f6otSjJaD1hrMI4PSXJglabWPy5TAxFEcclS8dK6A5/6ELglYbtPcOvn74+M13OH+YWHXEUQ9oHkQeCVpt0HwJ7Ze7MDR0LJqVWwS2V0r50tGHgAhBq21cPhwmBlDKF6Oe9vCRf0o5aD4ERAhabYPyIrSv4fvVWpaOohHXj2IRtNqg+RBxRIz78nPRhLxvaq+kHo/m+HsaQVtvXL4cJlb9Sd2qclpAm+kLwxzwanu/BeafImjr58CL0L6GjWqtoFXe05y9MsO8jutBO/Prqbl373ug1/zPYEc92J8vRqMd1SD5sBaPVgFtEsAeyX5lohgzFZudZh37Z9o92qH+cCSOccCstHa1TtCMzoeWsL520FxfPqowCYKmQlXpOrUtG7WF96tDL/SFXD6usAOCJg1F6gV1Lhu1g8bl42p7IWip8yNbodZlo3bQuHwkaLIkKC6nddloCjSxC3+vYiGdqJ4ezcw06dqkXjk6beH9aqMzO8LB3BJmzEhsV6sETf98BMBrA8Uo1N2ydtDEAF0/+5jWJBG0tJSUrycA7hwoRiIop/XPCGgMilyYY4Km1dZFY6XyAgaH5iNxSknrnxHQkqCIBykOOp0pgtapgi0+ryFlQb0eGQPNl1R0LU71quIErRP1Wn9Wx01q60BLvFpf6OxB49anef0TBC0NFaXr0B7SX9kzYx4tAc3xe2rSU1ynIEHrVEH55016M9FLo6DNXPiGmkiKslVeMn9KEjRtc2nUmxkHTXQgy+9qBE0PaKa9mRWgZTkCSdA0gGYw0mjNO1q1I1ndVyNoykEztm+2dmRG39FWdiaLp0UImmLQNGW4khmFNaC5nsBHRuy1ZQhaO6rJPWPqTGO93lkDWvKu1hdm6mQ/QZODpp1Sqj8s2GqfrAItCfdvQOT612dkJ4GgySrVcrmH88VorOWnFD5gFWhinD7k6pedL4Imq1QL5WIUyosITRwcbtRL60DL0hKSoLUAkGRR25aM1W5bCVpWlpAETZIe+WLWLRmtBi1ZQjqeRlzGNgiajEpyZUSUcWkBw7YtGa0HLVlCen7omKDJQSRRqlQGhoeKUSRR1kgRK5eOK5Uo9IbOf5q33swStHRs3lR6glZ6bz1oPr+vEbRWTLVuWeMn82VGYT1oK97Xpn27TkPQZEy0fhnbTn84F96v1WEfr9MQtI5As+bAsMwonPBo1YEUesMxBHhIZmAulCFobc+S9cGPtSNzCrQkEunRhzIIWnug2bop7cXScVUk0hPYCFrroLkQYaw1Kuc8WnUQPtxfI2itgeYqZGKUzoImwv5d3ZiOgatamy57ShM0+blwGTKnQUvC/o7DRtDkQHMdMudBq8KW24BJBLhFbtrsKUXQms+FD5B5Adpy6N/BAAlBawyaL5B5BZqLoX+CVhe0UhBgdOBENNXc57lRwtlgSD15XdrUJmg1Z9G5zWgZ1L0DTQy6kidSfGzO6lTjBG21iSZ3yrowMnQsEmnivfrzErQkSCIujsYQV2zyts4YQVs1M/vLCxiz9eJmpzbkLWguRCQJWsV8LUp02ilQ9Z73GrTliKSlh5EzD5rIWBVgxOab0WmBlwnQqkvJLmDSppMkmQYtxtPlRYz6ulRcC2hmQFteSnZjHMC9af1SdVJPRkHzLnQvYwOZAq0qSJKkFclpEqOBksyBljEvthLATIK27N02Ygwx9sn8IqkokxnQYhSCHMZ82oBu1R4yC9qyd9sRDgZLmAyAG1oVr9PymQAtwAPl85jIyrtYpqOOMkCYWE56Dtr+chfGfdx8lrGnTAdDZARKkgDFGNfx/uYjaDHwgtBvaC4SWcv4V1Eg80vHepagAzifQCNgjX9TCFqT31yVwHkC2v5yjEl6MIKWyvKl8g4n0t2ldsHUYdBKACbLXZjgO5icedGjyem0XGpmRziYK2MU4l+H+3CugSaWh2L/caAYiZsR/GtBAYLWglhri1a+TjoKYKSdKzkugCaursQxJssbMEXv1b6xELT2tVv1ZOUO3DBijMh6OltBI1wpGcWKagha+poiWV4uJl5uGAGG63k7a0CLUUCA6QCYXlrAVNY3lxWYhLt5HVWIoapOcQm1CwhjYDgGBqunUAyBVoqBKLgAVrR0HtMES9XMX6yXHk29xjVbEPD1P/ajne//0ueuAdADIKz8n0ZCWBEVrH79Umwcz5+8/yf/Lj325MuEysyEEzQzujdtNY7jKnxNy1YKzAdBYO2nZWUH4Ws5gubrzHJcVilA0KyaDnbGVwUImq8zy3FZpQBBs2o62BlfFSBovs4sx2WVAgTNqulgZ3xVgKD5OrMcl1UKEDSrpoOd8VUBgubrzHJcVilA0KyaDnbGVwUImq8zy3FZpQBBs2o62BlfFSBovs4sx2WVAgTNqulgZ3xVgKD5OrMcl1UKEDSrpoOd8VWB/wO9jfNGieAp/AAAAABJRU5ErkJggg==">
          <a:hlinkClick xmlns:r="http://schemas.openxmlformats.org/officeDocument/2006/relationships" r:id="rId2" tgtFrame="_blank" tooltip="https://www.facebook.com/participacionbogota"/>
          <a:extLst>
            <a:ext uri="{FF2B5EF4-FFF2-40B4-BE49-F238E27FC236}">
              <a16:creationId xmlns:a16="http://schemas.microsoft.com/office/drawing/2014/main" xmlns="" id="{7CE758BE-1A0D-49CD-A924-0F43BAEC55F2}"/>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297</xdr:row>
      <xdr:rowOff>0</xdr:rowOff>
    </xdr:from>
    <xdr:to>
      <xdr:col>0</xdr:col>
      <xdr:colOff>304800</xdr:colOff>
      <xdr:row>299</xdr:row>
      <xdr:rowOff>109490</xdr:rowOff>
    </xdr:to>
    <xdr:sp macro="" textlink="">
      <xdr:nvSpPr>
        <xdr:cNvPr id="5" name="AutoShape 5" descr="data:image/png;base64,iVBORw0KGgoAAAANSUhEUgAAANkAAADNCAYAAAA1+dX7AAAAAXNSR0IArs4c6QAAGFlJREFUeF7tnV1sHcd1x/97SVl1HUlULKqK4PIDaOKHJMg60pONNlSfUhVp6CcHMWCxgGv7xTUVRHlpajNO+hIVNV2/2GmASAEcOE+hUlTpU8U0sJ/sZI04D24LUFc2WFWkI12rriqRvFuc5V326oq8O7N35szM7rmAYcOcnY9zzm9n5syZsxHkJxIQCViVQGS1dqlcJCASgEAmRiASsCwBgcyygKV6kYBAJjYgErAsAYHMsoClepGAQCY2IBKwLAGBzLKApXqRgEAmNiASsCwBgcyygKV6kYBAJjYgErAsAYHMsoClepGAQCY2IBKwLAGBzLKApXqRgEDmqQ0sjcYxUozodG9yNVnUKS9leSQgkPHI+Y5Wlg7EU0MRJtIIE2gjTiOMRCkmEGHcRJdS4OdUTxQhA6/dxiKGcXHycnLRRP1Sh7oEBDJ1WZUquTQSj2AYcaOBKYIJQGwKpFIdAlopkET0T4TFjQYSAa+kJBUfE8gUBaVT7NLBeDpNMRUBUynwOZ1nnZRN0USExQhY3BjCokBnVgsCmQF50mw1tAsE1jQifNlAlU6riIC30wgL7RQLkytJ4rQzFWhcICupxBysNjATAV8oWY3/j23OcgvtIczLDFdOXQKZptw6S8FpACc0Hw2+OM1wAOY31rAweS25FvyAmAYgkCkImmatxjBmAMw6dloo9JalSAvIZrc5md2K5S2Q9ZHR0qF4orGBOQA0c+0rFmf9StBRQZpiTs7odta9QLaNbLrgqt2SsOxrIl9Kjq0kZ8rWUdXnBLIuzQpcg5s5wbaRYlZmtv+XpUAGINtz7cqWhc8MbmZSA0lAlpEC2ZYEmgdicmYQYLLnsvN+ONtew2ydvZG1nck6sYPzQURk2DF+zlpbSDE3vprMczbqS1u1g0yWhu5ML9uvATN1iyKpFWQ0ezWAM3LW5Q60rOUI3xq/ktASvRa/WkAms5d/tlynWa3ykNHlxyHgjOy9/AMNQCsCZqt+tlZpyC6NxjMpQJtt8Rx6ydhWpyrtgawsZM3RmCIPJGLDb7i2elfl5WPlIOtcQVmU5WEgdN3ezVY7xXTVokUqBRntvxrIclrI8jBIxjY7HQF/XqV9WmUg69zzoiWiABYwYF1dPzu+ktD1ouB/lYCs4+D4QfDakAH0SqASoAUPmQBWcTJTnGuvYybk2MegIRPAKg5YZ3iZ53ENU6GCFixkAlg9AMtHGTJoQUImgNULsNBBCw4yAayegIXsdQwKMgGs9oDlAgjK6xgMZHLQLID1SODF8ZVkNgSpBAFZJ8ENpYuWg+YQrIqpj6FEhngPmcQiMllsoM20gQd8v2ntPWTNA/GCzx9x+J2HjmbmufvBzX839u3BXZ+5/w6Tjej/f/pT3phy+8P/xto7797Rn/X3lrF+aTn7//TfG+8t49Y776Lduu5N33s60moPIfY5k7HXkDUPxnNI8Zwv2h3+/cPY/dBREFi7PnO/V9DYllEO5f++/iZu/OxCBp4vPzpDG1tJ6NtvXv68hSzLxxHhgmupEVh3Hz+Ge77yZ7WCqkjuBB3B9tFrPwWB58HPW0eIl5B1cnLQZ1edOTpottrz5KO4+4tTHtiP311Yf/8/0fruyxlwLn9RhIfHriQLLvuwXdteQnZxNKavPjr55hfBte/UU9j94BHfdOV9fzyAzcv9mXeQdTL6vsBtUeSwILj2PPFV7qYr196t3/wbfvv0s072bZQefGIl8Wr54RVkrs7DyBt44IcvYPi+T1TO4F0O6Opf/y2uv/IqfxdSnPQpW7FXkLlYJpJD496//xa/IdSkxY9+/I/44OlnuUfr1bLRG8hcLBMFMB7bp+XjlenHWc/afFo2egGZC2+iAMYDWN6KC9B88TZ6ARl3jkQbgN18463MnnqjI/KoCV6TVm8t2ntnhMpdn70fjb17sgP3xt6PqVdWUJJk9F/Tjxurr7CiFM32OmLXN6qdQ8Z96Ewu+oM/+YdC/fQrkB/E0iEshSb5FP0w0MC2eZi8rhQyRnKjQ/lBnUPsezQPPm7hHDJOZwdFbxy68OPSb2d6E3/4yqtZpENdf+SJpZUA/VN2lvvgL59jPbhuD2HSZWyjU8g6uRJ/wmWwv7fw/VKHzATX1W+ervSMpasDmuH2PPEo9p16UvdR0Erg8rFHsgBkpp/TS55OIWseiC9yfSuszD6MjKF1+mU3Zz1M1jdoMzSzffyl57XjOrn3Zy6vxDiDjDOVAL11D791Xmt5Q4CR27nK+61BAcufJ/ne+9Lz2nGeVx7+C7bgYpcufWeQcc5iFC6ls6wRwMrhR6Dd88iXlB9mn81SHHPxMQsnkHHOYqTx+/7jF8qzmACmzMi2BXX3vZyzGQAnezNXkCVcnzbS3YsxK30wi/bwaVo6kgdX1dV/458XsfLYSbaRuPA0skPGfS6m82a9/r0fZV5E+W2mUciu/Dx0dMupQVEbN19/M3ME9fMM6p5FLh/500p7Gtkh48zZQedih9/6JyVmaJm4fOQ4a3ydUsccFLr7T45ljoydzsFIVvQy6ndJU2d/xhyt32qvYYIzCoQVss5VliUuu6Gbzfu//XWl5lqnX8nc9XX/6cxCKye+tuPBvM4LjtsBAuarMKyQNUdj+kj6M1yGPPrDF5Tdyu9/8o9kFgNw+JfnlfdTRbO/t/JP0RxfTSa47JAbsmuceTtUvYrcm28u5eq2o+skovr7hUjp1NdvVtQdh0r5NqM7nw0y7hAqikQ49C+vqci7r6EoVVCRQjr7qHzI/QJ+yXly37//q5J0HCzX2dz5bJBxOjxIqzpvUVkqbnKg44nNySnaT6nWWVSPEql6hdgcICyQdS5lXtWTwWClVaM8yC1Nwao+/3bKSkxZfU2GfakC0S2rIjhU9UCZrpY/f5xVDVy59Fkg447w0Hkrs99vKjCjMlmKyUCze22/fneg7L6qQHQPoWiZp+OtvHTwAVbIkOLc+GoybbtRFsi4l4o6kBUZiW0FUP00U+V3tEzkyyfobpy/UHho3Ds2Hbd7/uzlP/5K39lUp86iumzoor2G/bbPzHggG41TGwLqV6eqZ9FlGBUZ4L5vPAU6/C17AbJIrrSco/M/1VTa+79zSjn3pOoqYOzKr4q6mf3dhS448oBYh4zbq5hr02fFDnLhUclatylEsFFqtqKLktS3gwvfL7wfppMYR/XszQVkHEHD1iHjPoDWhYx7iUJ7FLrkqBpAWxaqnZ5TXR5n2ZSffPSOGZYOoCl2USc6RtWhwhxelYuoNb6SjJiWc3d99iFjvP2cD0znfIZzs62zFLOpdJqFVh87qTSrURKd/Htr5Mm8+cab2pExqpCpvgBMy8b2rWmrkHHHKubC982jRdCPnn2hVH4R0waV18d5b853yGzHMlqFzIXrnozIJ8hU9zi2YOpXL4G2euKkslOkbB8DgMyqK98qZK72Y75A5jNg3cDY3peqnr+5Wi4CsLovswrZpdGY7QZ0t9H4AFkogJHcbC8dA4AMNm9MW4Ws6eB8TGe5WBQSVHZ5RM+VCbbtbk8lSzGds1EqbRPZfYuurQwiC1XIbOqjqP82Q6ysQcadZqDMTGZLqTrByb3Kz79WSVmKKTZR5zfoV0JtySMEyGAxnbc1yFx8CknXu2jDqMqmAjeZSJVgG/nOqcID5e0AtnFWFQJkNvMy2oOM+RZ0t8FQmNLo2b8rnARsQKbqSevunOq5VeGAegqoGnfvMtV0rhPVftjQh4bMrDk/rEHG+SGJXkG6UqqOwyXvs2r8n4ax3Fa0zNLVdJ9c6UNXZraCha1Bxpkh2BfIdGcx08a8k1GVAc1kmrZgILOUksAeZI48i2RoLpSqO4tx5xXRBc3kC8CFPnRnMSpvKyLfCmRLo3HcANTuN5SRRsEzLpSqk5mJPIh0G1vXezioqHRiJ0269F3oo5SsLHkY7UB2IJ5qRHD2pTxupeoEJJPyHV3pyC6H6qTQNvWxPm59lAJs86EXx1eS2QGe3/ZRK5C5ukOWj5BbqTpLMZPLsDLGoNNXU0tabn2UkQs9Y8uNbwWy5sF4DimeKzvYQZ/jVqrOUtGkQ6GsnFQvUVL9Jq4CceujrFwEMg3JcStVNdWB43OgLQnqzGYmlrbc+tAwlduKRsDbYytJXPb5nZ6TmWz68YFkGmISVZ09pInI+FAgI0MYX0mMM2G8Quqoy4Nobhe+anQJ9cunJKqqZ3om9mUC2UDv8e0frhNkqgbkWxJV1X6bWOJytjWoOctMpihBTqWqtmViRlAcvlIxnRl4UOeHqoxMAK00+D6FBDJFCXIqVXXZZWJvozh8pWI6ESoCmZJIdywke7IBHR8CWbEBcr70invTv4TMZIoS5FSqQFasFE59FPdGIBtURtnznEoVyIpVxqmP4t4IZIPKiB0yVQPyzfEhe7LtTU2Wi4oIqhq+CW+Walviwn+yUHsm9FHYSEEBgUxRgqqGb0KpOiFKPh1Gq8ZbmpARpz4UTWTHYsFA5iqpaS45TqXqhFVxf3y8n8GpxluaOHrg1Ed9IKtZFL7qZ5pcX3PJDVBn9jXxYggGshTN8dVkYlBQe5+3ck5Wt6suqh5GEr4PV110+mtiiRsKZEFddXH1oQkXy0Vqk77jtf/bX1d6AbqezXS8iqacNQKZkmnoFXKZPZj7nIza0/kuMpW3/YGHftqi9AOq36U2leg0FMiCSj9Qx0Q6OkswUzOE3qtP/ZA+r9fU0jYYyEJKpENKcvWxCRczGbWp40yg8te/9yNc/eZpXU5Kl9dZJlIjJpe1oUBm66MTVhwfHciuUYRTaasY4EFXStXJnUHDM5UNqkhUdMxAH1tv7P1YUdGtv5tIO+Bqj6w8yJ6C7dCSm7q8uOkKMt3ZjAO0MoCZOIDutl9X+tCFLbw03TX94ISOYyE3Alqa0dLRdLJTgp4SmurMYNQnU3uxwGay8D44UddPJ+lEgHS/aSmr8G+fftbI95vJ27n/b07h7i9O6b7MYSLCo7fREGYyW2dkJAtrezKXbnzVTb7pZZHum3s7AqhPrdMvl4KN4KLZi87tdGcv6ostr2cIkNly39uFbCQeaezCVe1XqYEHXENGQ9Bx6W83ZDL4G+cv4OYbb/YFjsDa/dBR/O7xY6Vmrrxtm9+NDgEyW55Fq5BR5XX/MLtO3vmidwstJzcuLd9WbPeDR4oeU/67iRjFnRpThczGUlVVAG3ggcmVJFEtr1PO2nKROtEcjc8AOKHTIRNlVWey7EVw8AETTW5bRxnPnrXO9KnY9lFCCJDZuOKSi9wqZK5iGH2BjITsO2i2ASMZqN5dczWT2XR6WF8uLh2KJxobWOJ+O/sEWQ7ax196XjlmkEteHIDp7E9dQQZL4VQsM1m2ZDwQX0SEcS7DoXZ0cr3bXC52j5n6dO9Lzw/knDAlQ9rfrT52ErfeeddUlX3rUXUCuYLMVqQHH2SO9mWqFylNH7wWWS2512mPUsbFXlS3yt8poc8HTz9r/OC7X9ueQ2btEJoNMlf7MlXITMboqRg5lSG3O81qJr2DRW3T7HX1r07jxs/4P4CqGtPpQhdIcW58NZkukt8gf7fq+KCOLTk6L/MZslxhtHekWc0mbARX67sv46PXfjqInQz0rM+6sHk+xjaTdfZlC4jw5YE0pfmw50uU20ZDHkhaRtJHIEwtI2lZ+D/nLziFS3d/7OIyq62g4G4FW5/JqDEXS0ZVyLjvdRW9Kwg0muEIPJ0Zjmasm69vRofQktB0sHFRv3f6u2+e3tv6ybBUpPZYIHOxZFQ9ALUVv1jWKHufI9jIMxnt3ZOBl//aH17HWsc7SGD5+lPVA4V1vf8Hf8g6DI6lIhtkLpaMOsltuNz4rBbkSWOqB9EuXnYcS0VWyLiXjDrLFJtxe57YurNucCZR1Rok01KRFbLOkvEiZ0oCVa+WyXwWWoqueGGdr3lyv+iiCA+PXUkWOFTAsifLB8IdMKzq/KD9wPKR4944CzgUz9EGnQXe88iXlJoykURVqaHNQtYPoLv7wgoZd6o4nX0ZVxyfhiEEXVQnF6Wty6I7CtByrGJvu6yQUeOcCXZ0FE0u8OXPHw/asH3qPOUW2fPEV5W6ZCqJqlJjANpDmJy8nNDWheXHDhm3A0QnsY2rAFUWTTM2opvnhDl+9Oz4SjLDKA6ec7LeAXFG5ussGamfLqIOOBXO0ZbOi43bdW874n47+bLPZNQJztmMDnIPv3VeOVyJlo2Xjz0iTpCSNOo4O6gJzr2w7cuZO4nMCWTc7nzVqINcSLQRvzL9uICmCZouYNz7YBezGInQCWTUMOc3zHRnM+qfgKZHmC5gdZnFnEKWzWbDSLhuTevOZiQcOj9bPXGyVA5EPRMNt3TZG9/cbntXs5hTyLj3ZtSezoa82+wpUp8SjvoS2e4LkmXTgHM7mFztxXI9OVsu5h3g9DTqupa7jZlmNbr4eP2VV7H+3u35D30xeo5+0MxF4VL7vvEUhu/7RKkmuY9KbOZUVBGAc8i403mX+fJKryBpqUPA0f0trmQ0Ksq0VcZUlmLqH7fLHgD7uVivHpxDRh3ijAKh9sps0vsZMBkO3e+69evN7E8EXvrh9dseoaWmT0DSjNR9Py3v7O4Hj2b/mf99F91n0/iuWT85OXAmtdprmJi8ltC38pz9vIDMRX5G06A502AgDTsADEhxcnw1mXctIi8gIyFwuvRzoQtoPObnArAIeHtsJYl5Rti/FW8go266+ECFTiCrDwoLrQ8uACMZuXZ2dOvJK8i4r8LkghjEFR2a0XP219llWOarLEUy9QoyV8tGatdFwtEi5YT6dzruoCzFLhKp+rRMzPXnHWSulo3ds9ogZ0ChgmGq364P7n1aJnoNWWfZuMiZD6TXyGgJKbCpoUczF81alKnY6UG9J97EXql5OZN1ZrOZFPiBmprtlaLohuxTsQaz+9rrLW/N5NSgCBgvkqkyZp/SlbK3kGX7M0dfhNlJiHl2X/pG812f/pSurIMv352lmKJdnM5a3dJM0WyvI3Z96LyTgr2GjCL1h3ZhMQU+56OFUm7HPLNvbwTF0Njh0rF9rsZKkSv5jwBav7ScRbJQpmKKVvE0QLrVBqZsfe/ZhC68howG2IkGoQ9m7zMxYF/qIG/m8Nhhtu74FtZlauBcqbYH6a/3kGWgjcZxA/jVIAOVZyspgRfHV5JZ30cWBGQ+OUJ8V2iN+uc8ul5V1sFAJqCpqrT65ejAeWMNU746Ono1EBRkPnocq2/Sfo0wNMBIesFBJqD5ZfScvQkRsGAhE9A4TduPtkIFLGjIBDQ/jJ+jFyEDFjxkAhqHibttI3TAKgFZBzS6Yv6MW3OQ1k1LoAqAVQYyce+bNm8P6ktxrr2OmVDc9P0kFqR3cacBdT5kQbNapUKwPDB57i4Ec9CsIphKQUYD9uEumorgpcz2EgghFlFXd5WDLAPN8+h9XSXVpHyrnWJ6cjWhy7qV+lUSslxDzdFYHCIBmGvm4BjCNOcnZjnFUmnIMofIwXg6TXFG9mmcZqXVVhCR9Foj6ilceciy5eOheCLawJkI+MIgwpJnjUqgFUWYGbuSLBit1cPKagHZ1vLxQDyLCHMyqzm2xAq551UkWSvIZFZTMQmrZWoze3VLsXaQyaxmFaJ+lZ9tr2G2CofLuhKsLWS5q7+xC+SBPKErOCmvJoHMc5hitoqueTUJBHqfTHVwquXoADsC5sUxoioxhXIpmlGEubGVhDy7tf7Veibr1Tx99XMowryvKegCsdQWIsy3b2G+jkvD7XQkkG0jlSwGMsUcIowHYtg+dFPg2kELAlkf86SZjZY8sozsI6QUTQDz7XWckZlrezkJZApzQCfomPL7iYOkI68U+HkDOCN7rmIDEsiKZbRVggKPG8OYAUCH2nVcSrYALLSBeZ/TYmuolKWoQFZSzJ3ZbQYppisPXIpzUYQFmbXKGYtAVk5utz1VQeBaSLFIYG2sYUH2WoMZiUA2mPzueDoDLsUUgClE2b+DuKVNh8YpsNhOsVDng2PD5pBVJ5DZkGpXnVvQRYhB8Pmxl2ulQBJFWGy3sYh1JDJb2TMEgcyebHesuXPoPZFGmEg3Zz1625m/hpOimUa4GAEJIlzLgBrGxapejnSgSqUmBTIlMfEVopkPKUaoxSGCMMJEYettXGsTSJ2fLPcKJcZaQCBjFbc0VkcJCGR11LqMmVUCAhmruKWxOkpAIKuj1mXMrBIQyFjFLY3VUQICWR21LmNmlYBAxipuaayOEhDI6qh1GTOrBAQyVnFLY3WUgEBWR63LmFklIJCxilsaq6MEBLI6al3GzCoBgYxV3NJYHSUgkNVR6zJmVgkIZKzilsbqKIH/AymFD5EDFcbLAAAAAElFTkSuQmCC">
          <a:hlinkClick xmlns:r="http://schemas.openxmlformats.org/officeDocument/2006/relationships" r:id="rId3" tgtFrame="_blank" tooltip="https://www.instagram.com/participacionbogota/"/>
          <a:extLst>
            <a:ext uri="{FF2B5EF4-FFF2-40B4-BE49-F238E27FC236}">
              <a16:creationId xmlns:a16="http://schemas.microsoft.com/office/drawing/2014/main" xmlns="" id="{6A135F23-54BF-48BC-AF7A-8EF7166AF643}"/>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297</xdr:row>
      <xdr:rowOff>0</xdr:rowOff>
    </xdr:from>
    <xdr:to>
      <xdr:col>0</xdr:col>
      <xdr:colOff>304800</xdr:colOff>
      <xdr:row>299</xdr:row>
      <xdr:rowOff>109490</xdr:rowOff>
    </xdr:to>
    <xdr:sp macro="" textlink="">
      <xdr:nvSpPr>
        <xdr:cNvPr id="6" name="AutoShape 6" descr="data:image/png;base64,iVBORw0KGgoAAAANSUhEUgAAANoAAADNCAYAAADezm74AAAAAXNSR0IArs4c6QAAFUBJREFUeF7tXU1sHdUV/sZ2koY0OClxGiLwj1SRBSAGJStQhdMVBAFmBS0ScSUKbChJ1bBpC4HSVSrFlA1QJBykFFhhqBq6atxWsIJ2kOiCtpLjgNLUzzR5MSFN4sxUZ/Imfbbfe/Pz7v89I0VGvDv35zvnm3PvueeeG4AfRoARkI5AIL0FboARYATARGMlYAQUIMBEUwAyN8EIMNFYBxgBBQgw0RSAzE0wAkw01gFGQAECTDQFIHMTjAATjXWAEVCAABNNAcjcBCPARGMdYAQUIMBEUwAyN8EIMNFYBxgBBQgw0RSAzE0wAkw01gFGQAECTDQFIItoYmZDuAF9CJfUFeD0SC2KRNTPdchFgIkmF9+OtWfk6Q0wnAQYRoLhBBimlwLgjipdC4CPY+B0WkeAafobx5gGk7IKnMLeYaIJg7JzRTMDYdgLhEnjX4DUOvUrav5KM0TEBIiQIIqBaGQ+SsnIj1wEmGiS8CVi9SQYBTCKIP2rnFRFh5YAfyTrR5aPiVcUtXLlmGjl8OpY+vjmcCxJMAYiWIAhgVWrrSrBO0GAqUu9mB45GR1T27ibrTHRupTrFXIBYyZbrarDTKeaCSbjRUyOnI7StR8/5RFgopXHDOm0ENgDR8nVFpKGpRusRZMVYPP6FSZaCfEfHwjHAexJgFtKvOZi0ToCTMQ9mOSpZTHxMtFycCIXfM9q7EGSWjBjHRrFxC2l1KEYmOD9vM7YMtHa4DOzJRzuuYT93k0PK3KRPJdJgv3stWwNIBNtGS6pBVuVEuzJijrn9WtMOCZaRwLwFFHw9yHBO3Ef9vAa7jKubNEAkJODpj1W730J5omw6gI8G1/AhO9bA14Tjdz0ATBRNa5QmDK6X1E9CDA+OBdNuT9UnjouQWB2c7gfCZ7xVfA6xp2u33ox7uN00juL1gjuneS9MB1US9usI8H+ofloQlsPNDTsFdHYimnQsDZNptbtIsZ8Wbt5QTTaEwsuYZLXYuYQrdETb9ZuzhNtZlM42hOAFuEc1WEcz6506IWhWkSRN84+ThONp4r26K3rU0kniZZuPvdhEgHus0fVuKdIMBsHGHMxbtI5ohHJeldhmr2K1hLXyXWbU0RrnBOjHBi8HrOWZ1dClr7v0rk3Z4jGJLOcWa26H+DZobmIArytf5wgWiOdAJ36ZUtmvUquGMChoVpEB26tfqwnWhoQDLxmtRS483kIWE82q4nGJMvTT6d+t5ps1hKtsRF91ClV4sHkIWAt2awkGjs+8vTR6d+tjCKxjmhMMqdJVGhwAWCd698qojXyeVDmXPYuFlJJdwvZRjZriMYRH+6SpuLI6jEwaku4ljVEmx0IaZ9sd0Wh8GtuIlCPL2LYhjNtVhCNo/DdZImIUdHdAIO1aOkFjSIqFlyH8URjN75gibtZnfFuf6OJxs4PN1khY1SmO0eMJtqxgXCa0w/IUEsn66zHvQhNzbBlLNF4XeYkGaQOyuT1mpFEa2xK/1WqVLhyNxEw9GiNkUQ7PhBGfELaTR6oGFUM3Gra/ppxROMpowpVdLsNE6eQRhGtcSfZjNtqwKNTgkCCvSZlQzaKaOxlVKKCvjRilBfSGKI10hG87YsW8DiVIGDMRrYxRJvdFB7j+8mUKJ9XjcQJdppw3a8RRGMHiFe6r3SwlAF5uBaNKm20RWPaicZhVvpUoO/6rVi7aydW37QN9N9rbtu+ojPxmS9x8ZNPcaHx7/z7H2LxsxP6Ol2hZRPCs7QTja1ZBc3p4hUi1LoH78W6796LvuuurVTThb/9HQsvH8a5944iri9UqqPdS9S/+MyC2HoTzA7NR8NCO1qyMq1EY2tWUlpdFCcF7n/qcax74J4ualn6Klk7ItzCK4e7JkZP/3qsf/QhrH/sIZzYvqvr+pYPUrdV00o0tmbCdL5jRf37Hk8VuOfqr0tpcPHzf+HUTw6kFq7s00ww6t/Zt36LL554umw1+eU1WzVtRDPFml3z4nM49dMDwr+g+ZKXX4Ks2KbXD2L1jTfIbwxISVIUy8zCrr1r55IPwMnvPJiuB2U8Oq2aNqKZYM1orXLNr57Fud9Po/bwXhmy1VYnOTg2T70qzYq1Gxit3+bGHmn54cqcL4R7K/Kf/+Aj/HvsEWmY6fRA6iOaAftmW/9y5IpDQNqURZratK9YF8myHtFUcv7hvall+trtO7Dmth2XvZs5lvXE9rulezR17atpIZoJqbxJATa//esl2rrwym/SqY/Nj26SVcWufuBl1A+8VPX1Mu9piRbRQjQTYhppbdbKA/fFD5/B2TffLSM4Y8rS1GzL0beUTxe7BYCmmyd3PtBtNYXfj3sxovoktnKimRKhf90//9xWIW0lG5Esb3pWWBsVFaQtAiKZ0k1wDYdDlRNtdiCcAPCkIjm2bIamV1v+8GbHLiicygiBglz4/fseE1KXqkqIZOQ4aedlJNc/PaI3xemubNUb2OqJZoATJPM25imULQ4SmjJu/eh3ecMx6vdOJCOX/1W7dmLN7TtSayecaERexaewlRLNlKMwZb7+5PqnDVQZwhal+e3Wm6LqF11Ps1cyq5vIRQ4q8k5moWEy99QAKHWKKCWaKWm9B14/iLV3Fg/opsU6uauVriMKardt1ow+XBRF0jdIQcw7Gu7/lcHMp372yzS8S+JTH6pFGyTWv6Rq1UQ7bcJNMN+cerVlpHon0GmqM797L/77/oeqZFOonY3P78P6R79XqKzuQoQhPXmhYKqm7EGA+wfnoikVuCgjmkmpvasQLROGaU6S5k13FQoju41OkSUS2lZ2qaEyopngbcwE1Q3RqA4KFaJ1m+6pZBHvqQTllFalYpJBpfdRHdEM8DaKIlrqcj7zZRrJIHkd0VGpyzh1pLFDUMXkIJHlYey4JFDkfVRCNFM2qTPARa5ryLpR2JasiPNOStKtZRbEka6r0epsUpSWTgnRTIhtbNYGGZaA4iTJwqncBnBhfaZ8urj8s5DgnaH5aKzrr0VOBUqIZopbP8OiVUCxCKBFnjgu0p/BObuvJ6DZQG33XqUfpxa4KnHzqyGaQeuz1L3cvx7X/eNPRXS5UhlVhLOZaCadlFARJSKdaI2T1KcqaazEl1QE4MomnK1Eq+3+UaW0B9LUQcE6TTrRTAm7Wi4kyqGx8ec/lia75RXTJiwdvxG54W0r0Y5vvlUZ7gUbkh6OJZ1oJqQsaAW2rtAlcmOfO3I0JV23nkomWkEa5TsqpF84L59om8IpBLhPDCRia9EdjJuRjrJHVbF0TDRx+jBUi6RyQWrlBIPJOfV1WbV26kFeOCLc+Q8+TK1d3laBre59A6eOkJ1LRD7RBsJE3HdHfE26rVqnEZHFu3T8REo+yt5LqbnpyUhY9hSCePSq1Wgi0WSnopNKNBvuoiZX/9aPjuRGlFdTKX5rOQLkif38W982DxjJ6Q3kEm1TONoToHz6WsVikLWBrXgYVjQnO3djZRAkR4hIJZqpHsdWwpARllVZ6A6/aCrRZCdX9ZJo5ARpdcTF5PWaK9wzlWgApIZiSSWaCfkbWykopZqjfSw64rKccEw2uZQ27eBs82hluvi9JFrz/hPlsPjqyNEld33xNFIe2ZhoErA11aK1O8dFRzbIhb54/ARW37ytVAIfCfA5WaVxcY5NKMvcS5Nq0WYN3UNz5cCkjUyUnEKuK0iYaF3Bt/JlkSesBXfN+epM3KzOQGeiCVa/opmKBTfrfXWqL7MoCzgTrSxiOeVNi3EUPDxjq1OVr7EqADLDsLxco5EgVBz8rCpwV99TkH24O+gkhmF5SzTVBz+70wA33jbZEZIizEQTr2gcTCwe0041GhtM3NxpJpocpeAoEDm4tqqVAgNqD+9V12CVlphoVVDLf4etWj5GokrYcIsqO0NESbtFPRxuJRHcpqpPbL9b+10FeSNl934eQl3+zh7ILgHMed30/bOs+0w0uXoA2lcjsuXd2yW5G85Wb7xbv4G8tUQzNai4lUbTFUibp15lskmguw3TRho2E02C8FtVyaFZ4oE2+KDnisHGF7Fx5HREt9IKf6RuWNtk0TJkKX/IpkMH2bIJUjUbvI3ZUK09+GlTzpBmvaJp5DdefA6rb7xBkLr5WQ1tUp/Yvis3P6Uh6NibysBWopHgaY+NXP+2XMRuiLIu6YZJN8bk4WN1ch5TL7jIA325daPza2tu217mNS4LwBYnSCosm9PNzViS17EIK2g6SYHIa+/ayeu3AoCZfiRmxRAkhl9RW1KdIdSAqekMCuhKyyI0pVxz2w70P/U4r+E6gDh3/w8qXdxRVS7dvicz/EoN0Qy77bOIQNLN6/71ad775U/v4Fb0XXdtkWq8LWOTSz8Tksw9NCVEs9HFz2fVuvtG2GbNaLQyXftKiGaj55Gj+qsTzbq12WVHyOzQfDRcfdT5b0pfo9nqeeSo/nzlaVXCKk9jNgDJHkclFm1mSzjccwkz1cSm7y22auWxNzkLccfRSPY4KiFaw/NI8WP95UWn9w1eqxXHny5NPLnzAVuiQJYMTLYjRB3RDL7HOk+VOKtxHkKXf7fRAZKNTLYjRCXR9iDAwWIiM6sUTyHz5WFFPpA2w5AdepU1K90ZQg3ZcMVuJ3Xis2rt0bEscHjlQBSsz5RZtHSdZuHGdbNUmGytyWbzlJFGFAO3jtSiKN9ud1dCiUVrOEQmAezurrt632ayLcXfWi/j/4ch9WhMM1rKiGbrftpyatOabeDQQe+j+W0Ms2rxmT40VIvGVXy+lRGtYdWsdPO3EgS5/mlT28eEPja78pdYmQD3D85FUy4SzfrpY7NQyLrRWbV1D9yjQlZGtEHOj7mxR3Dhk0+N6E8XnVA2bVTqDKHGXJk+tppOrn/0Iaz77r3OR/abfDVuSdIpmzYqJ5pr08dWgiWHyZrbd4D+Ur5Il05m25RoJ490gcJpoy6iOTV9zBMo/e5CgLJLJAOgdNqohWi2b14XIVZWhiwa3Vhju1VzjGQknheGatGeMrLstqxSr2PW2eMDYZQAt3TbeZPfd8Ur6SDJEPdiZORkdEyl/ugi2ngCvKZyoKraogSsG57f50Q+ERdJpiq2cbm+aSHazIZwQ88q0BfFuqMz7QhL08SNv9iHtXeOquK0tHbIhf/FE0/j3HtHpbWhq2LVTpBsnFqIlnofN4f7keAZXYCLapcsWJqGzgGCESYO7ZOtFLGClAXt9Eob0Ww9eU1A0kY1XYhB/1xKG05hVbXde608vFnkwyk7pVynPmgjWmrVBkJrXP3pntjtO3DVrp3OWK9mxbApfXcRUrUoo9yl39wHrUQz2arRhvOqm7alG8/pBrSjF15Q3OJ/nnjaqmSnlYim6NyZcVPHrEOyrVqWynuxRTLUZlBoOkhlA/rrKKmWKwFZsfqBl5ydKjaNtx5fxLCsu8+KEF+rRaMOqrBqrmwcFxFokTLeWLEGGDrXZtq9js0KocoDSR5CuvfM15Te5FFcePlwasW8eTR6Go1Zo2UdUb2vRt5CuqTCJ8LRaeiFVw77ME1c8g3RtW+2/EOmfep4Za22KVSeKct1wpEFO/vmu6kVW/xs5YUdrls1XVEgrXA1hmjUOV0xkHTn2dWPPWR98G8mYFqDnX3jXS8tWLOSq0q8U+SDZRTRdF9cSE4TivIgS2djigLKr/jlG+86GTpVRJmXlVEeod+pj0YRjTo6OxBOAHiyArBCXyErl25OG37DJ5HrqyNHU3LF9QWhGFhbWYLZeBGhTne+sWu0JY6RPkQIMGSKoGl/jQhHXkvdZ8toWnjuyNF0g/n8Bx8yuVooiYpc+mV10ziLlu6tGX739WXC7cDqm7eh9/qt0ja4iVR06yiRipLhMLEKqbdRU0aj9tFawWfKFLKQaIE0qoSiSyhsq+fq9el/0/8r8hCR6InPLODiJ5+mVsqBLFNFhi62jIFTRuOJRntrvasw7fpJbLGa5ndtJnkZjV+jNXewkV9k2qUDon5TQeLoNQcN543MyDVac6ePD4TOpj3IEw7/XhABBVfjFuxJ22LGE416LjvCv1sQ+X2NCBi8LmtGxQqiUYd1RY1oVCFuOh+BegyMqrh2Kb8rnUtYQzTVgcfdAsvvy0fAhOMvRUdpDdFoQOwcKSpWD8ol2Ds0H1EUkRWPVURLyWb4ZrYVUre/k0ovqBABl3VEa6zX2BMpQvp21mEdyQhmK4nGZLOTId322qTzZWXHYi3RmGxlRW13+QD4+NJFjJoUkV8GUauJxmQrI2p7y9pOMqunjs1qw9Ej9pIot+cJ3okXMW6rJcvGZ71FywbCZMtVWRsLWOn4aAW0M0RLp5Gbw7EkAaUZd+aWGhvZIajPzpDMmaljs2B5U1uQmuusxrLN6CJQOWXRsgFT9uPeS5jis2xFVMCoMvUgwPjgXDRlVK8EdMZJohEujdhICtHZLQAnrkI2AhSFH2DMhgDhKlA4S7QMjFkNiVmrCMLrdxzxLHaSofNES63bQBj2JJgyKbOW18RqHryD6zHnvY6dlDedSvZhEgHuYyU3AAHHp4rLEfbCojUPmrcADCAZ8EJ8Eftt34Qug6R3RLviKGHrVkZPxJQlKwaMj8xHlHDJq8dLomUSTq1bjAleuynQ+QDPxhcw4ZMVa0bVa6JdsW6rsQcJnlGgbt41QUdbkl6Mj5yMjnk3+KYBe0+0DIvGFb/7ed9NEB08niZ67XUsqj6UKiEIsD8A7ij6DpdrQiDBLOE3WIso5pSfBgJs0dqoAhOuJEeYYB0BY6Ll6FMjGdA4TynbAMUEK/RFYqIVgglorOH2ACDS8TEcCpsCJnx01RdUmSXFmGgVUKNDprQf5N06LsEsejAZ92DSdy9iWbVhopVFrKl8auUWMUZHOxw+klMHMBUnmGTrVV1ZmGjVsVvyplOkI8sVYCoIMO3i2TBBIi9VDROtFFzFCjcuURxLgFEkGLUg8qSOBBQWNR0HmHb1TFgx6ckpxUSTg+sKa9cbI0yAMEkwGgChTocKRWsEwLEAmL4EREws+UrARJOPccsWyOqhD2EPka4HG4iAVFAUCSkXYgycDoAIAU7HMabpL5NKj8CZaHpwL9QqHVhFgg2FClOhRUS+Bu0WxkhTQSaaJuC5Wb8QYKL5JW8erSYEmGiagOdm/UKAieaXvHm0mhBgomkCnpv1CwEmml/y5tFqQoCJpgl4btYvBJhofsmbR6sJASaaJuC5Wb8QYKL5JW8erSYEmGiagOdm/UKAieaXvHm0mhBgomkCnpv1CwEmml/y5tFqQoCJpgl4btYvBJhofsmbR6sJgf8B6aOhRodxxnMAAAAASUVORK5CYII=">
          <a:hlinkClick xmlns:r="http://schemas.openxmlformats.org/officeDocument/2006/relationships" r:id="rId4" tgtFrame="_blank" tooltip="https://twitter.com/BogotaParticipa"/>
          <a:extLst>
            <a:ext uri="{FF2B5EF4-FFF2-40B4-BE49-F238E27FC236}">
              <a16:creationId xmlns:a16="http://schemas.microsoft.com/office/drawing/2014/main" xmlns="" id="{63057336-1AEC-400F-BFE3-30622B0BD361}"/>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297</xdr:row>
      <xdr:rowOff>0</xdr:rowOff>
    </xdr:from>
    <xdr:to>
      <xdr:col>0</xdr:col>
      <xdr:colOff>619125</xdr:colOff>
      <xdr:row>299</xdr:row>
      <xdr:rowOff>109490</xdr:rowOff>
    </xdr:to>
    <xdr:sp macro="" textlink="">
      <xdr:nvSpPr>
        <xdr:cNvPr id="7" name="AutoShape 7" descr="data:image/png;base64,iVBORw0KGgoAAAANSUhEUgAAANoAAADNCAYAAADezm74AAAAAXNSR0IArs4c6QAAFLtJREFUeF7tnU1sHVcVx//z7CT0IziFPFOi4g8JwQIQU5JVK4TDCopo3VULSI0rlbab0gRRNkDjgNg0FXFh00AlHKQCXeEWUdjFgGBFYSraRQuSY7cywc8leQ0hkNgz6EzepC/O+5h5cz/OnXtGQinynfvxv+f3zr3nfkwAeUQBUUC7AoH2EqQAUUAUgIAmRiAKGFBAQDMgshQhCghoYgOigAEFBDQDIksRooCAJjYgChhQQEAzILIUIQoIaGIDooABBQQ0AyJLEaKAgCY2IAoYUEBAMyCyFCEKCGhiA6KAAQUENAMiSxGigIAmNiAKGFBAQDMgsooilnaFuzCM8Kq8ApydbESRivwlD70KCGh69e2ZewbPUICJJMAEEkwkwAS9FACfGqRqAfByDJxN8wiwSP/GMRYhUA4ip7J3BDRlUvbOaKkehkNAmLT+FyD1TiOGir9SDIGYABESRDEQTa5HKYzy6FVAQNOkL4FVSzAFYApB+q9xqPI2LQF+S96PPJ+Al1e1YukEtGJ69Uy9MhpOJwmmQYAFGFeYtdmsEjwfBFjYHMLi5OnolNnCq1magFayX6/ABUxz9lqDNjMdaiaYjzcwP3k2Sud+8hRXQEArrhnSYSFwEBWFq6skLU831ojmB5DN61cEtALdv1IPZwAcTICPF3itikmbCDAX1zAvQ8t83Sug9dGJQvC17TiIJPVgbAMa+bpbS6oTMTAn63m9tRXQuuizdHM4UdvErHfDwwFZpMhlkmBWopadBRTQtuiSerBtKWCPDmhzXr8mwAloPQGQIaLi34cEz8fDOChzuMu6ikcDQEEOGvY4vfalmBNl2QU4El/EnO9LA16DRmH6AJgbdF+hMmOsfkbNIMDM2Fq0UP2mytDxKgWWR8NZJDjsa8fbaHc6fxvCjI/DSe88Wmtz77yshdlALS2ziQSz4+vRnLUaWCjYK9DEi1mwsC5Fpt7tEqZ9mbt5ARqtiQWbmJe5GB/QWjXxZu5WedCWdodTtQA0CZddHew4u1Khp8YbEe28qexTadBkqOiO3VZ9KFlJ0NLF52HMI8Bd7pia1BQJluMA01XcN1k50AiyoW1YlKiis+BWct5WKdBa58ToDgyZjznL2ZUtS/dX6dxbZUATyBwnq1P1AxwZX4tog7fzTyVAa10nQKd+xZM5b5LXNODEeCOiA7dOP86Dlm4IBn7sdC9I5fsp4DxsToMmkPWzz0r93WnYnAWttRB9slKmJI3pp4CzsDkJmgQ++tljpf/u5C4S50ATyCoNUa7GBYBzoX+nQGvd50E350p0MZdJVjeRa7A5A5rs+LgWmuEP7MEN996phKaLr7yGC792asrbjIEpV7ZrOQPacj2kdbIDSqyqIpm86/Z9GP3Fj5S1ZmX0VmV5GcqoGV/ChAtn2pwATXbhdzZb1aCt3f1l/PcPfzLEiJpi6NsAY43o6g80qslaaS7sQZMwfvf+FtCuaMM+7M8aNAl+9P5RVQ1a8+hxNI8+rfSX3FRm3IMjrEE7VQ8X5foBcx7t/HO/xFuPPG6KDdXlNOMhhFxv2GILmszL+tuhao928dXXcXr/Pf0LZpqC83yNJWitRem/MO1PNtVSDRo1bHXv57DxxiqbNhauCNOjNSxBW6mHkZyQ7m9iOkB76yuHcf7nL/QvnHGKGLiV2/oaO9BkyJjfgnWA5vrwkdTjOIRkBVrrm2RL+U3N75Q6QCNFXVxPu8YSEhzidBsyK9Akyljsh0MXaP/740v45/QDxSrDLzWrKCQb0FrXEfyCX3/xrZEu0KjFjQNfdW3vY6eOYrOQzQa05d3hKfk+WTGodYK28eY/0lB/3DxXrFLMUscJ9nP43C8L0CQAMph16gSNanThN4to3HdosMoxeYtuQJ5oRFO2q2MdNNlmNbgJ6AaNalaFcD+H7VnWQRNvxhu0SszXEiyPr0cTgytd/k2roIk3K9eBJjwa1TB++99Ym34AdDjU1ce2V7MKmnizcmZrCrRKwGbZq1kDTbxZOcjobZOgZbV1ec5m06tZA028mZugUa1dPbdmMwJpDzRZNytNmg2PllWado80Dhxybp3N1rqaFdDkKu/SjKUZ2AQtm7fRQVHHbs+yslvECmiyp7EaoGWtoIXtM9846sw5tngIk6ZPYhsHTXboq4GMg0fb2hKau5374bP8h5MWDocaB225Hs4BeFSdufmbk+2hYyflac2NhpLNJ57m6+EshPrNgyZBEGW/DBxBa28cHSK98OJJ/O+Pl++K5HRnpOlT2EZBk6MwyhhjEQwZtDVnvvUkzh1/dtDXVb1nNChiFDS51luVjVzOh7tH69ZaJutwzfFGtEttj3TPzTRoZ+VLMOq6VkArp2UQ4O6xtWihXC753jYGmlztna9DiqQS0Iqo1TGtsY8aGgNNoo2ljeKaDAS0kpoajD6aA02ijSWt4trXBbTykpqKPhoBTRapyxtEpxxcBY3VLVuGrqUzAprsbRTQ2hVgBtrz4+vRtJ4eeidXI6BJWF9PN4pHU6KrkTC/GdBkfqbEIrZmIqCpkdXEPE07aK2T1GfUSCK5tCsgoCmyBwPzNO2gybYrRcbQIRvVoNHcacdte/VVuJUzqzna5Tpp346lHTS5skCf3aoGjT5usbGyivf+4NtageMGmomvz+gHbXe4gAB36TM3f3PWAVq2w/66z+7HTd99DMO3vF+5wNxAowaONyKtLGjNnBrg+536wx/Yg+GxPdhx2z7URnZi+0c/3NNw3z7+bO6rAXSCllXyhnvvxMjXH1YKHEfQdN8loh+0epgo/0lknCHBRN6AINhx+77CBlrECE2A1g7czoe+hO0f+VBp9Yu0sXRhOTPQfRWdVtB8+hY1wXXjF+7EdZ8p9z2FIkZoErTMXqlM8nLU3tq7b8xpxlcnK9LGgQoY5CXN1xvoBW13OFULcHKQdrvyjuqhVREjtAFae78QbNffsb+w5y7SRmN2kEDrDhGtoFU54qgasMygihihbdDaIaC56LaPfjidg1K96L+7ebwibTQFmu7LVQW0gj1JhvSeH3xbyVylU9FFjJATaN1kJL1o3tr+0McNGX4wQ+tWLK2gVe3+xpHHHsbIYw8VRLNY8qqBVqz1dlPrDPELaDn6ln6R6yeOaV3EdX3omENG9kkENItdREOf0YVnBo6wFa26eLSiiqlLr3MtTatHW3Z8Dc00ZGQyApo6cIrmJKAVVUxBegpd056/QdeKBq2CgDaocuXfE9DKa1goBxueTOZohbpIS2IBTYusnTO1CZkMHQ12dIeidG7Dkjlam+AUXaTAh4r9fIOajAwdB1VOwXsat2EJaG39U//JsdJ7Fct2t4BWVsES7wtoJcTL+SrtTL/pO1/LmVpfMgFNn7Z9cxbQ+kpUKgENGfe89KLxCGOnStP3xd784CdztceFLVi5GsIlkYCmtycojH/DPZ/XW0iB3FdGb82VWkDLJVPuRBIMyS1V8YSqjbV4Da59Q0BToWLxPCS8X1yz3G+8b+EZI3sYswptvPkPbK6sXvX1y+0foyMlO9N60N9XP3FHrvqr/pGgy3k4fZUzlwgKEwloCsVsz0q1oXarJsFz/mcv4PzPX1D6XWfV9RfQsH9yPVrUYW5aw/vcj8nonpsRYPTRdAJMxyOgqVXVWY/GGTSKNN7yt9+p7am23M798KdoHn0adMhR1yOgqVU2voSbJs9G9FVa5Y+3Hk3nutlbXzmszYvpHPr6PnR09jwa5ztDbj75nJatVqc/fa+xY/ri0ZQ6HnevMuAKmq5hoylPlpmXgKYONKcv5+H6gQu6weq93z+irpcAXPjNIhr3HVKaZ7/MBLR+ChX4u8vXzS0xvddRdbSRtk2t7r1Da+Cjk8kIaAVA6pdU4/YrKlprMIQK4Hidger5WfPo8TTCaPoR0NQprnP7lRnQGH7tc2ztL+p6CMDq3s8pXYjOWzkBLa9S/dPpXEMzAhq3tTS6UXfPS7/qr3zOFBdffR2n99+TM7XaZAKaOj11hvaNgMYt8qjaOG0NG6nzVLfF23W0BMvj69GEOmyvzUn7HI1b5FG1cTYOfDX398xUd6TqtngMmtYPXBjxaEs3hxO1TSypNrJB81N9rbfJBeqtbRbQBrWCLe9pjjgaAa0VeaT9YyOKZCmVjWrQ8p4dK1XpLi8LaGpU1R0IMQcao+9YVwk0uuS1fuJ7aqwNgK9DR92BEJOgHUSAY8osokRGVQJNdVt8BE331qvMVLUHQ6ggTp/YVb39yuYcTUAr8Yv7DgFHxteiWQU59czCCGjpPI3JwrXqeY3NqKPqeyhtLbzrNvJe+cfArZONKNJdB3Og1cN5AAd0N6hf/qpBowOeZ755tF+xWv5+y99/r/SKPJuBHS0C9c9U69GY9uKNgcZpPU3lFqwil+n07/f8KVT/YBS5TzJ/LdmnPDHeiGZM1NIYaOnwsR6yCPOr9gQ2ggiqTyAUuSHZhGGaKCMIcPfYWrRgpCwThWRlLDMZPqq+Ys60karer0n9Y3MIbNIG28oyNmykMo16NC7DR9XROhLSZFBEdRCE6m/6dLgluNqLNTZsNA4al+Gj6vkNtYvmOLSLf+ONVa02pHqROqusbxFHk8NGW6CxiD6qnqeRmHRkZm36AW0nrXV9JNHmUR+tv0rdMzc6bLQCGpfFa9XBhKxPdcGmCzJP52dPjTeigyYhNzpHyxq2Ug+jBPi4yYZuLUvXEIzKoZD/+n2HlF07R0Pd3SeOKV0za9fDt2FjPITJydPRKZP2Zwu0mQT4scmGdiprz59fxPAt79dSDZqz0T0i544/O3D+dC3ezge/hJHHHho4j34v+jZsNLW3cavuVkBb2hXuqm0D/aJYPTqjI/q4VWC6hu7MN44WDpLQnsyRrz+s7Ycgq6dv0UbTQZBMZyugpdHH0XAWCQ73+8XV+XeTX/okz0Efu7j0ymsdP41Eddlx2770egKCrPbuG3U2Pc3b1q4W7Q3rVoCBKwu6FW0NNC4nr014tW7i00J3MLJTy9XkeYzZO28G3D/WiCjqbfyxBlrq1RjsFDHp1Yz3bo8CvfNmgPGQfrv8VkHj4tV0flmGE1ztdbGxP9OqFgbuBenVPqugcfFqVA/VtxdbNao+hdv4ToBlPZrxJUzo+vZZnrZZB42LV9O5IJynI0ylsfWdAFPt61SO7uu+87TNOmipV2MQgaR6qL7mIE8HmE7j3ZDRYqSRzRwtqwiXdTWqj66tWaaB6lTemW89WWoBnUMbitbB1rrZ1nqy8GipV9sdsrkpS/V5taLGoSP9+ed+ibceeVxH1mzztLULpMvwlY9OHPZAkhoU8h9deMba+pbqHvERMtLQ1MU7efqLjUejynL6cGFVYPMVMgDGd+j3Ao4VaOkQsh7OAXg0z6+E7jQEW/3EMey4ba/uorTk7y1kCZbjDYQ2w/ls52hXBUaGESHAuBbrGyBTFwMkHt4BcqVnTdylX9SM2Hk0bkPITFA6v0bAmdjsW7QT29PTOhndM0kbmD19WA0Zsz5gCRq3IWQmFt0+tfsnx9gGSeiEwL8eeVzZgVPnQGU4ZGQPGq2tDW3Dou2T2FuNjeZttON/54NfZGOHKg6ZsmlMiYpwijKyn6O1V7B1v8ii7QOinfqezo0RcLYDJRTwoKFi3DxXwkQr8KrlTcP9FGQ7dMwqvlIPWVx70E1IAo52/1/3mal+Wiv7O3mwC78+ieYTTxc+ua2sEpwySqD907hlm8setNZ8jcUVdb3Epvkb7ZW84Qt3art+gHbd/+fFkylk3nuwrDMYz8va7cUJ0KjCXHaN5Pllo5MAO27fh+s/u7/U0JKCG9nVBwJXR+WbMTBl4rNLefq9VxpnQOO08bio6ARedicIvTs8tgfkAbMnfvscLv71tfT/0k3Hm2+sdrxXpGi5VU/P4fhLXo2dAY0axDk4kldwSadIgQSHxtcj2kXkxOMUaClsu8OpWoCTTqgrldSlgNEPVKhohHOgteZrrCORKjpG8uiqgHOQUUucBE1g8xNDTufLivaAs6AJbEW72u30AfDy5iVMcdqRX0RRp0ET2Ip0tbtpXYfM6aFju9lw3z3irokzqHmC5+MNzLjqyTIFnfdoWUMENgZQqK+Ck4GPTjJUBrR0GDkaTicJaLuW1a/UqLc3L3OsDGSVGTq2m6EsalcASscWo/MoXimPljWYbj8e2sQCt7NseTrE8zTNIMDM2Fq0UDUdKgkadVJrbyRt0TlQtU6rZHtoF36AaRc2CA+if2VBy8TgdDHrIB3kxTsViSz26qvKg5Z6t3oY1hIscLpZywuA8jSygvOxykcde/VrOpQcxjwC3JWn/yWNZgUqPlTcqp4XHq290bIEoBmgfNk/FV/CrOuL0PmaejmVd6BdCZSIdytiJ2rSkhcDZibXI7pwyavHS9CyHk69W4w5mbsZsPkAR+KLmPPJi7Wr6jVoV7zbdhxEgsMGzM27IuhoSzKEmcnT0SnvGt/WYO9By7RofeJ3VtbdFOHg8TDR66hjXvOhqxKCALMB8Km870i6NgUSLJN+Y42I9pzK01JAPFoXUxDgCjIigPUUTEDrY0+ty4BmZEjZRSgBLNcvkoCWSyagNYc7CICgk2M4tG0KmPMxVJ/TZK5KJqANoBodMqX1IO/mcQmWUcN8XMO871HEomYjoBVVrC196uU2ME1HOyp8JKcJYCFOMC/ea3BjEdAG1+6qNysFHXmuAAtBgMUqng1T1OWFshHQCsmVL3HrI4rTCTCFBFMO7DxpIgFti1qMAyxW9UxYvt7Tk0pA06PrNd5uKEaYAGGSYCoAQpsBFdqtEQCnAmBxE4gELP1GIKDp17hjCeT1MIywRtDVsIsApISqIKS7EGPgbABECHA2jrFI/wpUdjpcQLOje65S6cAqEuzKlZgSbSDyddNubo0sJRTQLAkvxfqlgIDmV39Lay0pIKBZEl6K9UsBAc2v/pbWWlJAQLMkvBTrlwICml/9La21pICAZkl4KdYvBQQ0v/pbWmtJAQHNkvBSrF8KCGh+9be01pICApol4aVYvxQQ0Pzqb2mtJQUENEvCS7F+KSCg+dXf0lpLCgholoSXYv1SQEDzq7+ltZYU+D/Q2CVVzppoHAAAAABJRU5ErkJggg==">
          <a:hlinkClick xmlns:r="http://schemas.openxmlformats.org/officeDocument/2006/relationships" r:id="rId5" tgtFrame="_blank" tooltip="https://www.tiktok.com/@participacionbogota?lang=es"/>
          <a:extLst>
            <a:ext uri="{FF2B5EF4-FFF2-40B4-BE49-F238E27FC236}">
              <a16:creationId xmlns:a16="http://schemas.microsoft.com/office/drawing/2014/main" xmlns="" id="{D7B6B34F-24B2-40B1-B370-B52BCBF2279C}"/>
            </a:ext>
          </a:extLst>
        </xdr:cNvPr>
        <xdr:cNvSpPr>
          <a:spLocks noChangeAspect="1" noChangeArrowheads="1"/>
        </xdr:cNvSpPr>
      </xdr:nvSpPr>
      <xdr:spPr bwMode="auto">
        <a:xfrm>
          <a:off x="314325"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265</xdr:row>
      <xdr:rowOff>0</xdr:rowOff>
    </xdr:from>
    <xdr:to>
      <xdr:col>0</xdr:col>
      <xdr:colOff>304800</xdr:colOff>
      <xdr:row>299</xdr:row>
      <xdr:rowOff>109490</xdr:rowOff>
    </xdr:to>
    <xdr:sp macro="" textlink="">
      <xdr:nvSpPr>
        <xdr:cNvPr id="8"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4E6D81DF-53BB-4077-8868-40D5C6D0C90C}"/>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265</xdr:row>
      <xdr:rowOff>0</xdr:rowOff>
    </xdr:from>
    <xdr:to>
      <xdr:col>0</xdr:col>
      <xdr:colOff>619125</xdr:colOff>
      <xdr:row>299</xdr:row>
      <xdr:rowOff>109490</xdr:rowOff>
    </xdr:to>
    <xdr:sp macro="" textlink="">
      <xdr:nvSpPr>
        <xdr:cNvPr id="9"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5631A493-0F69-4F46-9BFD-08AB66DC48EE}"/>
            </a:ext>
          </a:extLst>
        </xdr:cNvPr>
        <xdr:cNvSpPr>
          <a:spLocks noChangeAspect="1" noChangeArrowheads="1"/>
        </xdr:cNvSpPr>
      </xdr:nvSpPr>
      <xdr:spPr bwMode="auto">
        <a:xfrm>
          <a:off x="314325"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267</xdr:row>
      <xdr:rowOff>0</xdr:rowOff>
    </xdr:from>
    <xdr:to>
      <xdr:col>0</xdr:col>
      <xdr:colOff>304800</xdr:colOff>
      <xdr:row>299</xdr:row>
      <xdr:rowOff>109490</xdr:rowOff>
    </xdr:to>
    <xdr:sp macro="" textlink="">
      <xdr:nvSpPr>
        <xdr:cNvPr id="10"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0E7F82E6-A3A7-46D9-AB9D-1AD99A7596BE}"/>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267</xdr:row>
      <xdr:rowOff>0</xdr:rowOff>
    </xdr:from>
    <xdr:to>
      <xdr:col>0</xdr:col>
      <xdr:colOff>619125</xdr:colOff>
      <xdr:row>299</xdr:row>
      <xdr:rowOff>109490</xdr:rowOff>
    </xdr:to>
    <xdr:sp macro="" textlink="">
      <xdr:nvSpPr>
        <xdr:cNvPr id="11"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755A9000-F8EF-4241-AEBB-254785AFC6CD}"/>
            </a:ext>
          </a:extLst>
        </xdr:cNvPr>
        <xdr:cNvSpPr>
          <a:spLocks noChangeAspect="1" noChangeArrowheads="1"/>
        </xdr:cNvSpPr>
      </xdr:nvSpPr>
      <xdr:spPr bwMode="auto">
        <a:xfrm>
          <a:off x="314325"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267</xdr:row>
      <xdr:rowOff>0</xdr:rowOff>
    </xdr:from>
    <xdr:to>
      <xdr:col>0</xdr:col>
      <xdr:colOff>304800</xdr:colOff>
      <xdr:row>299</xdr:row>
      <xdr:rowOff>109490</xdr:rowOff>
    </xdr:to>
    <xdr:sp macro="" textlink="">
      <xdr:nvSpPr>
        <xdr:cNvPr id="12" name="AutoShape 8" descr="data:image/png;base64,iVBORw0KGgoAAAANSUhEUgAAANkAAADNCAYAAAA1+dX7AAAAAXNSR0IArs4c6QAAEvRJREFUeF7tnU1sJMUVx//t8S4hZNndxLOBFXjsS3JIJJqPEznEy4kgJZgTCKSskQhwAQzK5sSHIeQEAiMugSDhjUQEJwxRIKfgIJETgUbAATjYY9Cy2THZnTUIsra7o9c7s8x6/dEz0/W6qvrfEoJlu19V/ev9pqpeva4OwIsKUAGjCgRGrdM4FaACIGR0AipgWAFCZlhgmqcChIw+QAUMK0DIDAtM81SAkNEHqIBhBQiZYYFpngoQMvoAFTCsACEzLDDNUwFCRh+gAoYVIGSGBaZ5KkDI6ANUwLAChMywwDRPBQgZfYAKGFaAkBkWOA/z83vCPRhEeJatACdGG1GUh33aMKsAITOr76bW2+BUAowkAUaQYCQBRuSBAClQu7uuWoJ6EmAhtRFgTv4dx5gDgexayjwfIGR5qrmJrfmLwpFKjDABwiTBWM8Q9VnXAHgvSbCAAUQpfKuIRk9EJ/o0y8e3UYCQGXCRFKo1jCXAGBKMIUDNQDG5mEzBA+Zk5Fs7hTlCl4us62b2+dsspcX5oXBsIMA4EozbDNV2nZMA/wwSzMaDmB09GqVTT179KcCRrA/9WmBNABjvaQ3VR9kaj7amlzMErj+1CVmX+slUcGANk66PWF02W4Ix7wGYXlvBLKeU3alHyDLqtbgvHI8TTAbAzzM+4uttTQCzcQVTnE5m62JCtoVOEmav7MB4kmDK5XVWNlfo/i5Zv4k2o0tRul3Aa2MFCNkGughcAzvTKeGkj2utvGFoTyWHG9FM3rZ9sEfIOnqRcPXp0gnqMTDBke1sHQlZS4/FajiRANMcufoEDQCnkYTsLAUkDF8JMJ0Al/XvXrSwToHDDJCkaXLlvNKp4SBmEOD6ciqg1uomAkzXjkVTaiVaVlApIasPhZMIIJ3efRKuZR3oSnUkOLIm67USvjlQKshkIzlYwwz3ugpEM8DDZRvVSgMZAxsFgrWu6LKNat5DxrWXPXCtq0kTCaZqS5FEdL2+vIZsvhqGAwlmma1htQ8fjlcw6XM+pLeQcXpoNVhnVc736aOXkNWroUxB7nHHzVhTAM0gwMTwsWjWNzW8gozrL/fdMwBu9S0H0hvIWhnzc8zccB80AIdrjUhehvXi8gIyCXBUgBkC5oVPthvhDWjOQ5ZGEJEef8bsDa8YSzONX4lXMeF65NFpyAiYb1Sd25408riCMZdBcxYyAuY/YO0Wug6ak5ARsPIA1m6pvKM20ojGXGy5c5C1TouSM+C5BnPR4/qrs5PBEKcgY5i+Pw/15GnnQHMGMgLmCSJ5NMOx12WcgaxeDeUkpIN59BFtuK+AS5khTkBW3xdOIcFD7rsGW5CjAs0YGHPhTWvrIZOTe5MEL+fYOTTljwLNeAUjtu+hWQ0ZQ/X+0GCqJS6E9q2FjIEOU27poV3LAyHWQsZ3wjyEwWCT4gQHbD252ErIuA4z6I3+mrZ2fWYdZOmLlzvSj4szo8NfIMy0LMErtaVIPsho1WUdZPWhUA6+4am+VrmJO5UJAtxg2xEGVkHGaaI7zmxxTa2bNloDWet8jojHt1nsvu5Uzar8RmsgYzTRHQ92oaY2RRutgKz1+sq8C53HOrqhgLzoOdyIQhtqawVkC9Vwjh+BsMEd/KqDLUnEhUMmH+EbCPCGX93L1liigBVBkMIhqw+FC2UPdgxeuh+Dw/tz98tv3no7d5vOGbQg5apQyFrn1T9ve8d952dXnaliRYC49GwgOv++sy2V4f0YvORi25uHUx9+jKS5fE49Vz89gtXFI2f9/1MffITk5Ol74+Yy5M+WX4WPZoVCZsMoNrB7F3b+9Mc47+qr0P5vcZrzrr7Sct+xq3qrn32OtcUjiE8u49T7H0EAXfv0CKwYTQsezQqDrMhRTKC64KZf4fzrDjgx0tiFU/e1kZHyqxdfTf+R0a+Aq9DRrDDIihjFBK69jx7iKFWAl6fTy5NfYvmZF7D87Av6sBU4mhUCWRERxd2H7sTuQ3cU5F4stlMBmVr+964HtaeShY1mhUCmvS/2g6cfwQU3/pKebpkCX9z9UDqF1LqK2jdTh0w7u4OAablwb+WogpagXluKRnqrae9PqUOmebQbp4i9O4bWk7JOOzZ+m9pWQBE5jaqQab6QKUGOi/7xopavsJw+FJDo49EDN/ZhoatH1TP0VSHTDNv/cPY5RhG78r1ib9acNsYr2Kt5jJwqZFpvPXMUKxaYXkqXiOORK67r5dGun9EOgKhBphnwkL2wXbff3LX4fKBYBY5ec5PK2kz7NRg1yOpD4SQCPKnRjfvfeY2ZHBpC51xG87Fn0Hzsjzlb3dhcXMHo6NFIDmwyfqlBtlgNI40Pp0v+4SWfvGlcOBaQvwL/+9e/8Z/x2/I3vJHFBPfWlqJpjcJUIGtFFY9rNOj8XxxA9fATGkWxDAMKLO673IDVc01qHu+tAplmVJF7Yyo+aqwQrXWZNEAryqgCmVZUUYSr/vlJnH+tk58WNua4LhluHLwPX7+u86K8VpRRB7JqeELrRGDuj7mE1Ll11Qx+AFDZmDYOWevzR+9qdf3wMbWitJpUqnK+eumv+OKuB3XarJTLaBwyzdA9I4s6vmmyFNUIo6zLFEL5GpCpnW0vZ23se/lPJn2Atg0roJn5IU3RWJeZh0xxPUbIDBOgZF4rjN9qzlO1RjRpsmlGIdNMpRKRdt1xC/b+/rcm9aJtBQU0IdNIsTIKmfZXWlzdIzv+wOOQug9c+D0FF7a/iGM3/Eb1aIJaIzLKgVHj9X3hFBI8pNWtrkImv9wStJH6M7EZ0IYsBi4fbUSRKT81Cpn2WR6u7pF1To94opY+ZKaDH0Yh0z72zQfI2r+mkoO59w+HSvk2gUyf5eg4tcvwcXFmIauGiZpQAHyCrK1bOoW845ZSrdeUsz4Aw9+aNgaZdqaHOKWPkEm7ZL0mL6KW5Vg7bchMZ+Sbg6yATyK5mlKVNWQt+4Aysvl+Tr82ZPJDZjLCaAwyzXSq9tTKd8ja7ZRz/Hf/7k5v12vLz/4Fx+9/THOl4ShkyuF76ZGyQNaeQu66/RYvjx7Xzl8UPU2ex2huJCNkmX+Js04XNzIo30qTKKRP79ARsoyuo71HVraRbH03yHptz6OHsPMnP8rYQ/beRsgy9g0hyygUgH5GsvWlyHpNIpEup2gVARkM7pUZmy5qQ+bygaZ5QtZer7mcokXIMv5Aa0Pm8msueUPW7iJZr8lXbVwL+ROyjJBpp1QRss07RrT5/tOPOBPyJ2RZIVNOqSJk23eMpGe58EoNIdu+L9M76oQso1L5Bj62K9SFFC1Ctl0vtv6ekGUUKufoYpZSbR/RCFmWXuRIllGl07eZCnxstJfmwtqMkGV0HwY+MgqlAJlrUUZCltF3GMLPKJRByGT95WJ+IyHL6DuELKNQhiBzOfODkGX0HW3IpFplysLfrBt8yGEkZIQsowLZb8sj8CHrLnnHzIe3p4uAzM1XXaqhfMXwnuyu1v+dZRzJ2usun84BIWQZWdA+c7GM00Vf35AmZFkhU/wQe7tKZRnJfD+bUfXzSS3ncfKMj3kepJPx5yj7ZrQLKVGZG73FjTxIJ6OKRRwJd9EbLzn5ZnCWwEeZzl/Uhsz0RyeMvbQpLGrnL/p47mIZTxLWhszZcxdTyIbCBQSoZRz8+r7NJ8hcS4Xqu/M6DGhDZvLoAWmW0ZFMe0PaB8j4dRd+cKKrHyztML7Ln04SYW1/BaWrzu/jZvVPJyU4MLoUzfVR5S0fNTqSLVbDiQR43lTl19t1FTJxKhdeQdHqR23ITIbvjU8XtSOMrkKm5byulJMl2ppXW0xHFo1Dph1hdPmcj7ycxgc7mpABOFxrRBMmdTM6XZSKawY/CJlJV9GxvfrZ5zhyxXU6hUkpCe6tLUWSZ2vsMg6ZZvBDInOXfPKmMbFo2LwC2nmLpr8XrTJd1E6vcjV/0bz7ulHC13+fQ+PX92pVtllrRHtMF2Z8JNNel7maWmW6o12xr7oRbfgztm3NdSAbCmcR4HqNjnZ1Q1pDGxfK+OLuh/DVi6+qVDUAbh1uRDOmC9OCbBIBnjTdGLHPML6GyubKOHrNTTj1wUfmCuiwHFcwOno0WjBdmApk8xeFIwNrmDfdGLEvCbXVw09oFMUyDCigFb7X2B9TnS5KYYvVMEqAywz0y1kmJbF2/7//ZroY2jegwKkPP8bRAzcasLyBSYXQvTpkmh9q3//Oa858wUTHo9woRfOD7FpTRVFeZbooBWlOGeWbXD6c2uQGGvnVsnHwPnz9+hv5GdzEkuZUURUyzSkjMz+M+2nuBahmeihOFdUh05wyMpSfOwdGDWruj2lOFdUhm98T7hnYgeNGe6tlnKOZhsr5lCGjmAQ84uZyPga3sqK0Ad1ZBbU1WbvQejWUzb+D5tUE9j56CLtuv1mjKJbRhwKa748FAW4YPhbN9lHdrh9Vh0w7l5FpVl37hOoDxx94HMvPvKBTZoJ6bSka0Sns21LUIdMMgEhZkpm/b/Y5J4+K03YG7fI0Q/Zp2wI8XDsWTWm3syjIVI8lKMuhoNrO02t58ckvcfz+x9RyFFv1bMYrGBk9EZ3otd69PlcIZFJZ7ePipMwynmHYq2OYek7eF/virgex+ukRU0VsZtf4G9CbFVwkZGpJw+sbLx9q+O51B3D+tWPaHV3K8mTkkk1mya7/5q23C9FAO2zf2cjCIGuF8yUDenchqrfWa/LxhvOuvgqDw/sheY8V+fclFxdVJefLlZFKLoFJRquVDz5Sy6rfQrzCRrHTS8ECL82jCXpppuy1tS8BsfPq/Ltv77myl2Kse0ZGHoGj84pPLuPU+9/+P/lz+x7Z39J6PaUXsYocxQqHTCpQxNqsl47q9xkZMSUA0+21Q567cPPnZLRY62F9s7p4pIh1UbfNz+P+QkcxKyDTPgA1j16jDWcUKCyi2KlQodPFdkW03jVzxjVY0XwUKGhfbH3lrYBMOwsknx6kFasVSFCPVxEWsS9mJWSttZnaYTtWOwcrl4sCReQoblZxK0YyqVzrpc6oyJB+Lr1LI4UrYPqjft020BrIWqNZYRvU3QrH+61VoBlXEGqcQpVVAasgk0prnp2fVSTe55ACym89Z1HGOsg4bczSbbxnIwVsmya262gdZJw2EqAeFbBummg1ZIw29uhmJX5M68jtXiS2ciRLo42nzwMpNIG4F0H5TCEKFJ46tVWrrYUsBa0ahgPAu4V0Gwt1QgE5Q3FtBWM2bDpvJpjVkHF95oSfF1nJZgyMjTYi2V+19rIeshQ0xROurO0pVuwcBWzK6nB2utiuuKzPKjswp/HBCvqyIwpYkvybRS0nRrIzgZBBRAhQy9Iw3uO1AlYHOtYr7wxkHYGQOeY3eg3Qlo2zdcPZ+eliZwNaEUeCVkLOXIgkbtQtTo1kZ9ZoQ+HYQADz39gpoSPb2mRXARM9nYRMKs5jC2zFIf96uQyY05ARtPyd2UaLrgPmPGQpaPvC8SSBfCmmsPMbbXROH+rkA2BeQMaoow84ndsGXwDzBjKC5hloCV6JVzFhcz5iN4o7G/jYqJHywmdlDbPMDOnGBay716mN5izqeQVZOqLJKzKDmEGA67MIwHssUsDCowPyUMc7yNqi1KvhNIB78hCJNowr0IwTjI8uRZJk4N3lLWSMPLrhq2mAo4Jxm06Xyls5ryFLp49cp+XtM3nae6rWiCbzNGijLe8h4/TRRrdDMwgwMXwsmrWydjlXqjSQpaOa5DwiDYrwdZmcHSmzOc/C81naXSrIzkQfd2CKQZEs7pHrPaUavTqVKx1k7cbLqFYJMM09tVxB2szY4XgFk75sLnerWGkhO7NWGwrl/H0Z2Zj72K33bHN/GjlMMOlraD6rXKWHjFPIrK7SxX0J6kGAqeFGJInbpb8IWYcLtM7hl1HtYOk9ozcBmggwHZ/CdFmnhhvJRsg2UIWwdU0Y4dpCMkK2hTiEbRvYEtQBTMermOHItblWhCzDj3aadLwTk4gxwT02QE6Mkv1GrrkyOI/LZ3xka17+d6VvYp+GrWxZ/k0AM3EF0z7nGebvMQ4fpGNCjG5stl6pmZD0II/32gSs2SDAbFlSoLrxgaz3crqYVant1m6rGAcw5sEIR7By8IlOE4QsZ0HTc/t3YixJMBYAYy6McrLGCgLMxQlmbf9CSs7dpWKOkBmWWaDDIMKBgRZ4CUaKDJ5IFkYCREgQxUBU9mwMw92fmidkGiqvK6MNXiXASBJgBDHCJMCeAAjzSO8SkGLgRAAsIMBCAERrCRY4ShXQ2YSsGNGzlCpn/iPBniz3pvesIuJeVWa1VG/kSKYqNwsrowKErIy9zjarKkDIVOVmYWVUgJCVsdfZZlUFCJmq3CysjAoQsjL2OtusqgAhU5WbhZVRAUJWxl5nm1UVIGSqcrOwMipAyMrY62yzqgKETFVuFlZGBQhZGXudbVZVgJCpys3CyqgAIStjr7PNqgoQMlW5WVgZFSBkZex1tllVgf8DclJiNzNTpjsAAAAASUVORK5CYII=">
          <a:hlinkClick xmlns:r="http://schemas.openxmlformats.org/officeDocument/2006/relationships" r:id="rId6" tgtFrame="_blank" tooltip="https://www.youtube.com/user/participacionbogotae"/>
          <a:extLst>
            <a:ext uri="{FF2B5EF4-FFF2-40B4-BE49-F238E27FC236}">
              <a16:creationId xmlns:a16="http://schemas.microsoft.com/office/drawing/2014/main" xmlns="" id="{AFA88310-81D3-41D4-B54F-DC21562ECA38}"/>
            </a:ext>
          </a:extLst>
        </xdr:cNvPr>
        <xdr:cNvSpPr>
          <a:spLocks noChangeAspect="1" noChangeArrowheads="1"/>
        </xdr:cNvSpPr>
      </xdr:nvSpPr>
      <xdr:spPr bwMode="auto">
        <a:xfrm>
          <a:off x="0"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314325</xdr:colOff>
      <xdr:row>267</xdr:row>
      <xdr:rowOff>0</xdr:rowOff>
    </xdr:from>
    <xdr:to>
      <xdr:col>0</xdr:col>
      <xdr:colOff>619125</xdr:colOff>
      <xdr:row>299</xdr:row>
      <xdr:rowOff>109490</xdr:rowOff>
    </xdr:to>
    <xdr:sp macro="" textlink="">
      <xdr:nvSpPr>
        <xdr:cNvPr id="13" name="AutoShape 9" descr="data:image/png;base64,iVBORw0KGgoAAAANSUhEUgAAANkAAADNCAYAAAA1+dX7AAAAAXNSR0IArs4c6QAAHVZJREFUeF7tXU+MXtV1P2/GxuWPsSEel1jEMyMlYRGkfMSsQGnGXQVXkGEFDRKeSATYUOyqsIGCQ7PCVW3KxlCkjJEoZMVAVaereNLKrEz5oqQL2kr2DGjqeJzYY8dxjD3fq37Pc61v3tz33v3/7vveedJoMHP/nnt+9/y5556bEH9MAaaAVwokXlvnxpkCTAFikDETMAU8U4BB5pnA3DxTgEHGPMAU8EwBBplnAnPzTAEGGfMAU8AzBRhkngnMzTMFGGTMA0wBzxRgkHkmMDfPFGCQMQ8wBTxTgEHmmcDcPFOAQcY8wBTwTAEGmWcCc/NMAQYZ8wBTwDMFGGSeCeyy+RObO5tpHXVWtZnQufHFbtdlP9yWWwowyNzSU7s1AZzhhMbShMYopbGUaAwNJUTf0W4QFVKaSxM6mbWR0Cx+93o0SwxII3LaVmKQ2VJQo/6JOzpjw8s0kRJ18JNQJpU2aTThpGhC9MuUqEsJnQT4xs90MyDy54cCDDI/dM1aBaiGrtIkEU1QQhN1AEp1eivAm4Xk2366O6Naj8tVU4BBVk0jrRLzWzuTaUqTlGbAGtWqHFPhlD4gotneOpoZP9XNVE/+zCjAIDOj26pa14FFmdQKrv45mEJpE5mUS2maAWdGaQaZGd2uqYLLtIeIpgYRWEVkSYl+MUQ0vX2xO21IutZVY5BpLvn8SGeqRzRl7PnT7C/i4ktENN0bpoOsTpavEoNMgYvhZh+6gfZQj6YabWcpzNWoSEof9IgOspdSTj0GWQlXXQdXmqmFA2drGQGqpBJUyTSlfQy21URikEmYhsFlBz8GG4OslIPmtnb2EUsuO5St1M7ANkxTbbfZWJKtMETmhu/RQba5nOAr38hrvSu0b/xc95yX1iNvtPUggys+WaZp9hZ659QlSmnf6JnuQe89RdZBq0HGqmF4bmyjCtlKkJ0Y6XSGiaZTom+GZzPuMaNAQj8aPd3d1wZqtA5kc1s6eyghLC675Gvm8LZItdaADG75ZD3NNMH2+pP7783Yf/3dd9HQrRuz/x7atJFuuPsuKSx65y/QF7/69Prfvvj1p5Sev0BX5xfo6mcLNUOpsvulJKGpQY78bwXIoB4OUXZ5MSrpBTABSADPuq9sWwHVLZVcqVvgi//6b1r+bCEDIgB45defxgi+10YXuzj0H7hv4EG2oh4eiGHlbnxgJwFYANWG+3bUOqSrn/9fBrY/HDlKl48djwJ0iPZfvkITg+bqH2iQzY10ECm+uy5uhnTacP+9dNOunXTjd3FnM94PoLt05ChdfO/DTNrV+C31iCYGKW/JQIIM9tfwepqtw3sI2wkS65ZHH3IurQCE5fm1NpZrqRgD4BKiHwzKdZqBA1ld7nmogTc/+hDd/MiDRkKg326CswI2VG/pgrZUEQ6S5NZrjhLxb1MgYlwX3niHLv3saDaeoF9Kewfh8HqgQFaHgwPA2vjUY3TDN76uzH+987+nyx8dpz8eO57ZRfgd4hPOFWwIUGN1xwygLb16KLT9dnh0sYuLsY39BgZkoQEGcG16/mlad+eXlRYfEgH2DpwMNds818cLKbfhvhWb8YGdNHSrmmfz4k//JTTYGg20gQBZSIDpgKtWVUsJ+qsLwZbMnDSKgAsMtsYCrfEgCwUwqFi3v/5KpeSC0+Diux9mUqsBB8GFUMRmouq8ufDmP9PS/kMhbLZGAq3RIAsBMNgxX3r9lUpP4eWPPqbfv3cNXIP0Yf5Qi6ukG+zMsy/uDzH/xgGtsSALAbBNzz2dOTXKbBWAC7t4KOdFXQCG/bbxyceU6AGwebY7GwW0RoJsJR0bHlnwEiYF1zdUwzLvW1vAlQe1KtiW9r+RbT7evgZF8TcOZL4PmiG5bvu7vynkDdhcZ1/Yn50btfkD2G778XOl54LYiH77zEvebNOmHFg3DmQnRzqzPiLpwTQjhw8U2l6wOXAo63V3biBqIfUBtqLDbtANQPO1KfVS2hl7dqxGgcxXLCIYZcvbBwo9h7535AZia82QoQHAhi2yX+GBhK3m4Ys+1rExIEPm3pToJ64XCa7qL/3jj6TNYheG5IIE46+aAlWeWGxWi7v3Onf1xx693wiQrXgSP6leZr0SUHM2Pvl9aSUcJJ95fK83e0JvpM0qXWbXwqYFXZ17H1P6YPRMFw9+RPdFD7Is0ei67ME6p88Q4eyrKJjXo2oTHQP4GlCZCg4N4fTkEz6AFmVAcfQgm9vSmaGEvueKGeDg2DrzltQ9H/BA1dV0om6nzJnki9Y9ontiu4sWNchc32quApiX3TVqGIQZXJnW8Nu/etlplEiM9lm0IHN94FwGMNhfAFjw+1JheDyKXsocTK6BRkRR5QuJFmQuz8MYYFHgLLvUWuTJdQ20mM7PogSZazXxjqM/ldpguKqBg1L+wlEAtxm2HD4gPU87/fAP3cWApjTXu0qdGJLyRAeyzJu4nvAQuJO4xCJ7gAEWDlj5nuB5hPMpf3Dt3OsYSXxjdCBz6U0sOgdjgNUHMNFzGdBO7XzE2flkb5jG6366KSqQndjSmRhKyEnkbZH+DycHFpG/+ilQtkauHFFIBT622K01H19UIJsf6XRdpHHDLnnHz99bw0XsRawfWPkRFAHNpbaRJPRwnWnAowGZq9hEeBK3fXxkjb6PcB5IMHbTxwc0BBZveu6pNQM7+7d/7yZuNKW50TPdsbpmHg3I5rZ0TroInfrTmbfWXLtwblDXtVoD3G+Rg+rUnz/qJPyqzrtnUYBs5TG+l215qCgw1fUZjO04uf5aChSdZTrTQGqUZrWDzJXLvsgO42Df5kAaV2Vwppl37V/6t1lafHyv/URqykhcO8hcSTHZgTN7Eu35MnQLyIo1cvgf1nS7uPuv7W9X1yTN6geZA1tMZjjDDnN53hKa2drcn+x8E+u5sGOXteOqDtusVpC58ChCxdj28b/680y1mdtrmjvsM2gm+RToTlT/GqRZrSBz4VGUeRNxzf03k0/UxCLcrQsKIMZx6/v/tKYpF/GNoc/NagOZi+gOmf7OaqILFo+jDZna6GIDDR0FUhvIXGSe2vafR9aoFN6TasbBf60YRVFggYsjmZAxjbWAbMVtf9aGU2ThODhTWfjWLptmuW5kFPC4zsEudtYCMhf3xWRSzIW+HhmP8XCIMidIPmW6A2m2NLrY3RyCwHWBzCqESra7udDVQxCc+9CngMwJ4kJrCeUACQ4yFzkUWYrpM2rTa8i8yA6kWZDXYYKDbG6kc5CInjVddJZippRrdj1f0qx3hW7znaIgPMgsIzxk+jnbYs0GkOroZdLMNtwqRARIUJDZqoqy3YxtMVUWbX45T+vvXWUMCjJbr6LszpGNXo5zGKifWLyhWzdS7/yFLFvSpSNHneWYaD5rxzUDmT2+sOMvbNbLu5cxKMhscikCEHf+z7+vWnEbD1PVc0m4/r706iGbxYuLOxVGA5qsv/suwm/8JJs2Fr42Ctovzy9kFyrxc/nY8SC0ktnktjGNvnM0BgOZ7QG0jLim0R1FAah5PmzDw3+Q4qDthvvvLXyfTQGfWRFcLcLD9D41AVkUiM1mmw3cc+q4YCCb39qZTFN6X3XB8uVkDg9TNaEop0TR2LCIv3vmJXeJN02J4LAegLXp+aetgVU0JJ+agMxssHF+IX/+9sVuxyF5VzUVDGQ2rnvZdRYbh4dMr1chMBgHr0U2ORmPb3Dl6egDbLLAcNvsVj5d+cFAZpPuTZa7w9ThUZSmQAVkKNPU1zerXsFUnb9JOR80y2+U6OPzr37bZHhZHZ92WTCQzY10UlMKyM5HPv/anxlJlKJ7Srpjg/1x7sX9jVAhsfNDxSp6z1l37qblkasDbw+40ARk12CsMlt5tMuCgMzm7pjMq2ijKpa9LGLCPLGrkK7na0Kj/jqungmWqYymjjCMz+cdsyAgszkfkxHTJumlrtNDhal8qEMq/VaViQ1gYryu8mDe+b//sUo6WyZO8nZeFgZkI51pItpdxRSyv7tWC3yATIw7JhUyVoAJWlm73Ylo5O0DdON3V6e5NzUjMrvMUxxjEJDZHELnXfe2i+MTZIKBcDi6tP+QE9vDZGNyYXeCzldw0PyrT7MhXP7oePY7uXVjdlANNR5na/l7XjrjtXG7ox+ZQ8wmltGX8yMIyGycHttPf7Jq3WxdtSFAJryQcPfjcDbkV3RlX2UMANbFdz/Mxnz1swWVKhnYoNLfggPt+3Yo1RGFbGwotCHzFFu16cn54R1kNpEesh3Zxh7DwoQCmWAkOGkANoQehfhkKlRVvwAXQshsNwSsF+irCjZbSYZ55e0yG6eYr7em/YPM4s0xGSBsFyY0yEKqkCZqog/vKNQ40LnsyMD2XEvQNX+8Y9OuLw+jd5DZJDCVhc/Mb72namMu/XtdIAuhQsrOE8uIYasVlLVd9JKmqGNjO/X3K1tP03A7X+FV3kFmk+s+zzSWLtpsbeoEmU8VUleKmUbM6OxwsNfgHb75kQevV3PtgZUd8dhoO6OLXeeYcN5gfhFsYhbzTg8Xr3vEALJ+w//Cm+848ULqSDFb55EO0HyXde38aCTITN33skgPK8/RymrHBDIMCU6Hsy/st3qxpOg9ABmDu9AGfANHt/38Zmxzv8yHG9+7JDMFmUz9caHixAayfhUScX2qrvN+Rix6/FDGrDaqlC7zhyqfDxa28TC2CmSudW2x4LGCzEaFVFUVbZgvFGBM+snP32aejQTZ3EjnHPwNusRz6TWq8kbpjs13eV0VMq8uFY1vEKUY5io7GzT1QvtIeOpdXTSN9pCBzJRwTQOZGK/K1RBVr6JtOJrvjcWmfae84iHqg0Fms7oB6sJRcXryiUIPpKr6O0gexTzZGWSGlzVdnuQ3VZKJcZd5BGW3FGTYd3X4G2Bf0e7CqWnRJknm0phtOsgw/qLjC1Wnh9WtYW22D1vBqZOMQWb/RK2qehWWTap7K7KpVEHmwp6tHmU9JWR2qbGTh0HWXpCBfWUXEhlklGWAzr8vzSBT2PBYXVxLJJnKxyBjkJGpC59BthZkMpWPQcYgY5ApSG2VIkXB0QwytyDz8ZSS93My09hFH9dcwMxNdXwU2RiqILNJMKOyCdRZRha7aWqTNTKsyhRkPi5sNhVkZZcrVdMNmDJdneBR7dvlYXSrQOaScE0+J6u6vawqmV1cE1Jl+tDlXPJKI0FmemnTJeGaCDLVl2RkB7EyJh/Ee2RinrKoF9NzwUZe2jRNP+BSz24SyHTfRNO5sGma+yK0ZNLtL2+X2gRDNxNkWzp7KKEDuoRzesDY17mqeqU7Xhfl4UHELWndi5uqT0ENqsro7LgnpbnRM90xF2vZ34Z376LpYxOy3A1V9okKcWIEmapqWDQ/mZNIVhZScmHHLic5RVRoHaqMq1wwjU0Jd+KOztjQMp0wIbjL3A2i/5hApqsaFtFQ1S5DfZv8FyZr6LuO41wwh0cXu1Oux+xdkmHAplEfLnM3xAYyXJE3zekhYwJVlRF1Q7vzAQRoJvjwNpnLbMpOc8F4CA7GnIOAzPSVTR93yuqWZLqpBVR3VZ15uXq6SGVsMs+fy9TlLh1kPtz3wUA2Z/h0koxxbCMXdJhRhYl0ysDx4CrPYr5f3YcmfAMN49k681bhqy/o/9TOR7SdPPl5uwxa6A3T+Pip7kmdNVUpG0SSmbrxZW9s2d7wrQNkrlXDooXVnRsYHSrrpZ8dVeEV5TJQ4W5//RVad+eXS+u4SImQf1rL4jyw2Y8AmnoYZWdAtm5oXUZU5ixJQV+qYdGYID3AdFXMna9venSQbwfrten5p1el5S6jn03qNrQrc3qYAteXZzGYumjzfJLjp3GCBQj7VA3LGFc1e5WsDTDoH44c1ZZs2ftkf/nQmlcvqzYoW5A5fVrLk9MjGMjQkanzw2VOPYzDtyQLpRqWMbBqcp2iNqBG4pXNPx47ntlMy7kHAcVrm2By1bfIZH3ZgszlU8c+8i2KOQexydCZqfPD9ZOlvkAGxqzjZc0ioKhegamSNj7/bhtckLfHbN4m8/VedGhJNpUS/UR30WSRHzYHqj5AVvcb0TKaVnn3dNfBdfmqfJJV/cnsddNXf3y9SxZcktnYZfmDVpsAUJ3oiKqFdnneU9WXyd9jBZotwEALmefZ4kGS10YXu3tMaKxSJ5i6aGOXyc5CTPMI2jgGBEFjUw2rFlo1trGqHRd/t9FC+vuX2eqmZ6g+7bGg6uKKXXaQiJ7VXSyZ9DFdLJnbV2c8MaqGKuMHDQG2snecVdoxLePyTE62hhbnY+Tjeks/nYJKshMjnc4Q0ScmC5V35duojCZOASzi7555yWncnQkdbOqAOWGTbnzy+zbNaNd1vTHJnGHGTpSUPhg9053UnpRGhaAgy6TZls5JSmhUY4xZUZnKYxr9oaMyYgde2n+ILrzxju6Qoy0PpwEYFXaNL8kGul1878OMbrr346oIl/cqorzphVQf2any4w8PMsM4RhkwTL1JRaDNEweHs3DLI3J8ED9INqiRN+3aSRvuu9cJ4LAm4kDbB91k3mYbPvDpuhc8ExxkNiqj7DqH6Q4GAmSq01OPrWEugAu7MA5j2/SBgTfcfy9B0omrKUWHzVDXl+cXMil1dX6BLn90PAi9ZBqNsVcxgKoY3PEhGNZUZZTp4raxjBgTpKT42gasJm0iMoeHzQF0CFWxPpCNdIy8jEVEHsQr9U1i/lBjlQUSmHqZ8RpV7wqNjZ/r4rllr19wdRGzsUlJIFMXXEgzr1Tmxq0pUHRfzsJc8JJqQDbRWkCGgZhmFpaF0wxqghhrzhygBmRSzPRaC8jSI7pnfLHbDUGi2kA2P9IximUEUWSn/SzNQrBLPX24lmK+YxXzVKoNZBiIqQNE5s5naVYPAEL0KpNiNtdkQjk8BG3qBdnWzj5K6WWThZJJMwsj2GQIXCcABWAe4PA5f2huYYt5SzNQRI5aQbYSmY/EJZt016soPbUF8XWHwOUDUEDm6LKxxcjjDegoQZapjBbSTLYANmpEAJ7hLjQoUBT+ZrGRBnPb90+zVkmGgdhIsyKD2DgCQIMBuKh/CsgifKwcXDVIMVCpdpDZSjNZFAg7QfwDwHcPMmcHQrmQq9EwJrIWKRYNyGykGSYhi8q2CRr1zUDcfjkFitRE01sXWW81SbFoQGYrzWSR2WjT+I4Ro6A2ChTljrTcNGuTYlGBLJNm66hrctcME5GpF75TUdfGiQPcscyZZav+hz4Xyy9PFDaZGNT81s5kmtL7pjwkUxtdJG0xHQ/X06OAzL5GCzZqYujoDtmMowIZBmga04i6UBvxyEH+4NJS1dDjFC5tRIEild/qTAwxiintHD/TnTUalKNK0YHMJkIfNJGlCsP/t3L9OiK2i2bE3TdclHR9rV93fAAGxmDo7bveXVFUhwMtJFikfRntogOZrRME9YtSoOmcn8nCttC2SGGNtAQmj9mJHVtnLGIBhToF5rvhG18nSGi8ymLK5Jgj6qIN1Q/pCvCoBPoXH1zrl48dN0rVUJQb0oE9Xauzo5+eUYIMAzTNnS8mJ7PPdPR7ZLRKNm2kcy/uX8V/kJRgNHwmzw6JDcAkMgVj6p2/QIuP781uc2/+8XNZqgDTRD9oD99vJp9Qwlj/2M+/8Q6l56/lPgE9QBeM7czje7U2H9t1Khq471yKSgRbKRQtyGxygWBuRdEgqjtkGQOKG9q6tp4YE5gRzxvphgdhTEiPAFD1Szd4VqG2YUPQSZ+gAzLhvS2ykYQ9jLmpHhgXaRzWqn2g3B2qQIsWZC7UxiJHiEpeiCoGBINgB//8q99WpfV1exHZj+GgweN7OqqaDGRiQ8ELJzc/8iDpZNiqmqOYmLCZkCwHUrToE0loVUBSBDBbR0fItAKqCx81yFyojUXRA/Nb7ymlURUDwp4Z/sq2bNdW/aAa4UkiAEuAVCc/SRHIRP/9KqTKCzNVcxTtCimmInlVNp+iNTFRofO0j8GbmB9T9CBb8Tbimrj2dRgxWZnH0QZkQkIibRyYWeUTjHX64R9mKp2JA6QKZHlQVL0XoAoyYZ+qbCiC1mV9y0DmwJOI6Xt9OEJlnWVlogdZJs0sD6nRBhb/lkcfuk6DKmMfjDW8fRtdfPfDVXRbt31bpiZCIlW10V8ROzxyGi58a9f1/w3Jhk+FeVFOFWQoC/UR/ZW1rQMytKky3/xmImO6PMhcACyGQ+ciEDYCZBj8nGEaOdPdBwy4/u67MjCJD95GuK51X3URjpJ8LKXKrt8/flWQifg/bBD9TpI8LeoCGcYnNoFLR45mYzQ9hliZUzTu+sZKMjFwm2gQXbCVMaB4RrVKHRN99p9vpX0pvwVoVY19FZABuBgfvI1VElIVZCp2Vl5VNX3GSHedUD5k5imT8TVGkmFyCCIeXk+zKdE3TSarU6eKAbef/kQ5igSXD/EhrXX+g0oKd74KU5aBDDYewAXpi0ceyiSYGEPVHEU5IXGrDtCFBMU8VVRLnfUoUcV+sH2xO+2iLV9tNApkGdCuPb+EWDRjR4gKMasYsP9guKy9KhtF5CpRuZYjA1n/c0g4tzv7wn7lcKuqOeZVVQD49OQThYfNIkpGOHdU6GxZJkpHR35OjQNZKKBVMaCqxw2MB+bsd3jIbCNItLIyqIM+EcolPJpCNcQBMN5O0zmIFu3ht4rUER5VlD+ze++qvoSNhXO6gBnDoohLVNkkGgkyTMyFx7GMQFUgEypU2TWMIodHvl9VB4jwUEIdvOkBPHe0Q1lllc21ao75OgDa7a+/kjl/4BEU9qV4+UVFGqswZVWZlOgXY4vdiapysfy9sSDLgGaRhbhqAUR8IqIyij44NBAYWxYojIPcC2++U+k9Qzmcu5VF1kO13PL2gSxeEeNaevWQsmoomwPmiPhDXQmIegAcVGHMHT+gQ4hbAXDVL1+hiRAPRVTxiOrfGw0y30BTJSKXC0OBJgIMlGk8yBhoYRi87l6aCrCBARkDrW4I+O2/yQAbKJD1AQ0PDHp17/tlKW69nwJwcqRXaLJJNlh+BQdCXeyfVKhzNIZCEAo0xk1fRo2BAxkmmwEtpRnT9HJB2Ic7KadAjclIXS/NQIIsA1rAECzXi9L29urOk+ia/gMLMkGouZEO4tp2uyYct+eFAks9oolQz8x6mYGk0YEHGTtEQrGSXT+D4OAookArQCbstGGi6RAR/Hbs1sLaA2R/yVavNSATdtrQetpHRM+2kJXjm3JKcz2iqboz/PomTKtAJoi5ElwMW43P03xzWHH7h3tXaE+Tz79USddKkPVJNRxcs1NElVtclGuJ9OonVWtBJohwYktnYohoms/UXCCoso3XeldoXxukF4NMwgsrD8TvYRWyEijaBTLPIdGeQXPNqxKi9ZKsn1ArOR7hGGEVUpWDysqlNJcM0Z7tp7szLpprahsMMsnKAWzJMk0nRN9p6sLWOm6AK6F9sSe4CUUjBlkJpWGvgVkYbIrsmNIcDdF07ws62Da7q4xCDDIF/mE1soJILLlKCcQgUwDZdU/kHZ2xoR5NUUrsIAFRUvogGaLptttcVSzEIKuiUMHfsyQ+KU1SQt8zbKKZ1aASJjTTG6aD46e6J5s5ibCjZpBZ0jtTJa/SZJLQ1ADHRS4R0UyS0AxLLX2GYZDp06ywhgBcmtBk450l1yTWLAPLnkEYZPY0lLaQXRq9gSbSlCYSookGSLklSrP057O9hGbbenDsgx0YZD6oKjt7E6Aj6qwAr1NndAkyQKVEXUqpy6DyywQMMr/0LW0d0o7WER7Q6NAQbQb4UCHBvx3cEACQekTnEqKTlNDJhKi7nNJJllJhF51BFpbe2r0hKRCltFm54lXq8kGwMrWCFGSQBSEzd9JmCjDI2rz6PPcgFGCQBSEzd9JmCjDI2rz6PPcgFGCQBSEzd9JmCjDI2rz6PPcgFGCQBSEzd9JmCjDI2rz6PPcgFGCQBSEzd9JmCjDI2rz6PPcgFGCQBSEzd9JmCjDI2rz6PPcgFGCQBSEzd9JmCjDI2rz6PPcgFGCQBSEzd9JmCjDI2rz6PPcgFPh/agZwzUz5v/AAAAAASUVORK5CYII=">
          <a:hlinkClick xmlns:r="http://schemas.openxmlformats.org/officeDocument/2006/relationships" r:id="rId7" tgtFrame="_blank" tooltip="http://www.dcradio.gov.co/"/>
          <a:extLst>
            <a:ext uri="{FF2B5EF4-FFF2-40B4-BE49-F238E27FC236}">
              <a16:creationId xmlns:a16="http://schemas.microsoft.com/office/drawing/2014/main" xmlns="" id="{5F057A23-61C2-4FCC-97CE-B30C7D712D8E}"/>
            </a:ext>
          </a:extLst>
        </xdr:cNvPr>
        <xdr:cNvSpPr>
          <a:spLocks noChangeAspect="1" noChangeArrowheads="1"/>
        </xdr:cNvSpPr>
      </xdr:nvSpPr>
      <xdr:spPr bwMode="auto">
        <a:xfrm>
          <a:off x="314325" y="118338600"/>
          <a:ext cx="304800" cy="2999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20de%20Accion%20Institucional%202023%20V4%20modificacion%204%20del%2025052023%20SEG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3"/>
      <sheetName val="Modificación 1. CIGD 2"/>
      <sheetName val="Modificación 2. CIGD 3"/>
      <sheetName val="Modificación 3. CIGD 4"/>
      <sheetName val="Modificación 4. CIGD 5"/>
    </sheetNames>
    <sheetDataSet>
      <sheetData sheetId="0" refreshError="1"/>
      <sheetData sheetId="1" refreshError="1"/>
      <sheetData sheetId="2" refreshError="1"/>
      <sheetData sheetId="3" refreshError="1"/>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2013 - 2022"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7" dT="2021-12-15T00:47:19.38" personId="{00000000-0000-0000-0000-000000000000}" id="{12ADD56A-200A-46B3-B01B-EB1A52AEC18A}">
    <text>Una categoría - producto puede tener varias actividades - tarea, en las cuales se le debe dar un peso porcentual a cada una y la sumatoria corresponde al 100% de la categoría -producto.</text>
  </threadedComment>
</ThreadedComments>
</file>

<file path=xl/threadedComments/threadedComment2.xml><?xml version="1.0" encoding="utf-8"?>
<ThreadedComments xmlns="http://schemas.microsoft.com/office/spreadsheetml/2018/threadedcomments" xmlns:x="http://schemas.openxmlformats.org/spreadsheetml/2006/main">
  <threadedComment ref="I7" dT="2021-12-15T00:47:19.38" personId="{00000000-0000-0000-0000-000000000000}" id="{6EDF344A-DD17-4223-B23E-432D39BDD7C6}">
    <text>Una categoría - producto puede tener varias actividades - tarea, en las cuales se le debe dar un peso porcentual a cada una y la sumatoria corresponde al 100% de la categoría -producto.</text>
  </threadedComment>
</ThreadedComments>
</file>

<file path=xl/threadedComments/threadedComment3.xml><?xml version="1.0" encoding="utf-8"?>
<ThreadedComments xmlns="http://schemas.microsoft.com/office/spreadsheetml/2018/threadedcomments" xmlns:x="http://schemas.openxmlformats.org/spreadsheetml/2006/main">
  <threadedComment ref="I7" dT="2021-12-15T00:47:19.38" personId="{00000000-0000-0000-0000-000000000000}" id="{D4D6284F-DA48-42DB-8298-066A90A3ADF0}">
    <text>Una categoría - producto puede tener varias actividades - tarea, en las cuales se le debe dar un peso porcentual a cada una y la sumatoria corresponde al 100% de la categoría -producto.</text>
  </threadedComment>
</ThreadedComments>
</file>

<file path=xl/threadedComments/threadedComment4.xml><?xml version="1.0" encoding="utf-8"?>
<ThreadedComments xmlns="http://schemas.microsoft.com/office/spreadsheetml/2018/threadedcomments" xmlns:x="http://schemas.openxmlformats.org/spreadsheetml/2006/main">
  <threadedComment ref="I7" dT="2021-12-15T00:47:19.38" personId="{00000000-0000-0000-0000-000000000000}" id="{1FCA19B3-549A-4EB4-92E6-2B2E2B491DCE}">
    <text>Una categoría - producto puede tener varias actividades - tarea, en las cuales se le debe dar un peso porcentual a cada una y la sumatoria corresponde al 100% de la categoría -producto.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3.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4.xml"/><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298"/>
  <sheetViews>
    <sheetView tabSelected="1" view="pageBreakPreview" zoomScale="60" zoomScaleNormal="60" workbookViewId="0">
      <selection activeCell="A12" sqref="A12"/>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5703125" style="3" customWidth="1"/>
    <col min="6" max="6" width="40.140625" style="2" customWidth="1"/>
    <col min="7" max="7" width="43.42578125" style="2" customWidth="1"/>
    <col min="8" max="8" width="24.5703125" style="2" customWidth="1"/>
    <col min="9" max="9" width="23.85546875" style="3" customWidth="1"/>
    <col min="10" max="10" width="9.140625" style="3" customWidth="1"/>
    <col min="11" max="11" width="7.42578125" style="3" customWidth="1"/>
    <col min="12" max="12" width="8.42578125" style="3" customWidth="1"/>
    <col min="13" max="13" width="7.42578125" style="3" customWidth="1"/>
    <col min="14" max="14" width="8.5703125" style="3" customWidth="1"/>
    <col min="15" max="15" width="7.42578125" style="3" customWidth="1"/>
    <col min="16" max="16" width="9.42578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64.5703125" style="1" customWidth="1"/>
    <col min="43" max="116" width="11.42578125" style="1"/>
    <col min="117" max="16384" width="11.42578125" style="2"/>
  </cols>
  <sheetData>
    <row r="1" spans="1:41" ht="56.25" customHeight="1" x14ac:dyDescent="0.25">
      <c r="A1" s="243"/>
      <c r="B1" s="243"/>
      <c r="C1" s="243"/>
      <c r="D1" s="248" t="s">
        <v>0</v>
      </c>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50"/>
      <c r="AN1" s="241" t="s">
        <v>1</v>
      </c>
      <c r="AO1" s="241"/>
    </row>
    <row r="2" spans="1:41" ht="55.5" customHeight="1" x14ac:dyDescent="0.25">
      <c r="A2" s="243"/>
      <c r="B2" s="243"/>
      <c r="C2" s="243"/>
      <c r="D2" s="248" t="s">
        <v>2</v>
      </c>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50"/>
      <c r="AN2" s="241"/>
      <c r="AO2" s="241"/>
    </row>
    <row r="3" spans="1:41"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25">
      <c r="G4" s="8"/>
      <c r="H4" s="8"/>
      <c r="AK4" s="7"/>
    </row>
    <row r="5" spans="1:41" ht="36.75" customHeight="1" x14ac:dyDescent="0.25">
      <c r="A5" s="10" t="s">
        <v>3</v>
      </c>
      <c r="B5" s="11">
        <v>44914</v>
      </c>
      <c r="C5" s="12" t="s">
        <v>4</v>
      </c>
      <c r="D5" s="27">
        <v>45075</v>
      </c>
      <c r="E5" s="13"/>
      <c r="F5" s="13"/>
      <c r="G5" s="13"/>
      <c r="H5" s="13"/>
      <c r="I5" s="14" t="s">
        <v>5</v>
      </c>
      <c r="J5" s="245" t="s">
        <v>6</v>
      </c>
      <c r="K5" s="246"/>
      <c r="L5" s="246"/>
      <c r="M5" s="246"/>
      <c r="N5" s="246"/>
      <c r="O5" s="246"/>
      <c r="P5" s="247"/>
      <c r="Q5" s="15"/>
      <c r="R5" s="15"/>
      <c r="S5" s="15"/>
      <c r="T5" s="15"/>
      <c r="U5" s="15"/>
      <c r="V5" s="15"/>
      <c r="W5" s="15"/>
      <c r="X5" s="15"/>
      <c r="Y5" s="15"/>
      <c r="Z5" s="15"/>
      <c r="AA5" s="15"/>
      <c r="AB5" s="15"/>
      <c r="AC5" s="15"/>
      <c r="AD5" s="15"/>
      <c r="AE5" s="15"/>
      <c r="AF5" s="15"/>
      <c r="AG5" s="15"/>
      <c r="AH5" s="15"/>
      <c r="AI5" s="15"/>
      <c r="AJ5" s="15"/>
      <c r="AK5" s="15"/>
      <c r="AL5" s="15"/>
      <c r="AM5" s="15"/>
      <c r="AN5" s="16" t="s">
        <v>7</v>
      </c>
      <c r="AO5" s="17">
        <v>5</v>
      </c>
    </row>
    <row r="6" spans="1:41"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25">
      <c r="A7" s="242" t="s">
        <v>8</v>
      </c>
      <c r="B7" s="242" t="s">
        <v>9</v>
      </c>
      <c r="C7" s="242" t="s">
        <v>10</v>
      </c>
      <c r="D7" s="242" t="s">
        <v>11</v>
      </c>
      <c r="E7" s="251" t="s">
        <v>12</v>
      </c>
      <c r="F7" s="242" t="s">
        <v>13</v>
      </c>
      <c r="G7" s="242" t="s">
        <v>14</v>
      </c>
      <c r="H7" s="242" t="s">
        <v>15</v>
      </c>
      <c r="I7" s="242" t="s">
        <v>16</v>
      </c>
      <c r="J7" s="242" t="s">
        <v>17</v>
      </c>
      <c r="K7" s="242"/>
      <c r="L7" s="242"/>
      <c r="M7" s="242"/>
      <c r="N7" s="242"/>
      <c r="O7" s="242"/>
      <c r="P7" s="242"/>
      <c r="Q7" s="242"/>
      <c r="R7" s="242"/>
      <c r="S7" s="242"/>
      <c r="T7" s="242"/>
      <c r="U7" s="242"/>
      <c r="V7" s="242"/>
      <c r="W7" s="242"/>
      <c r="X7" s="242"/>
      <c r="Y7" s="242"/>
      <c r="Z7" s="242"/>
      <c r="AA7" s="242"/>
      <c r="AB7" s="242"/>
      <c r="AC7" s="242"/>
      <c r="AD7" s="242"/>
      <c r="AE7" s="242"/>
      <c r="AF7" s="242"/>
      <c r="AG7" s="242"/>
      <c r="AH7" s="242" t="s">
        <v>18</v>
      </c>
      <c r="AI7" s="242" t="s">
        <v>19</v>
      </c>
      <c r="AJ7" s="242" t="s">
        <v>20</v>
      </c>
      <c r="AK7" s="242" t="s">
        <v>21</v>
      </c>
      <c r="AL7" s="242" t="s">
        <v>22</v>
      </c>
      <c r="AM7" s="242" t="s">
        <v>23</v>
      </c>
      <c r="AN7" s="242" t="s">
        <v>24</v>
      </c>
      <c r="AO7" s="242" t="s">
        <v>25</v>
      </c>
    </row>
    <row r="8" spans="1:41" ht="27" customHeight="1" x14ac:dyDescent="0.25">
      <c r="A8" s="242"/>
      <c r="B8" s="242"/>
      <c r="C8" s="242"/>
      <c r="D8" s="242"/>
      <c r="E8" s="252"/>
      <c r="F8" s="242"/>
      <c r="G8" s="242"/>
      <c r="H8" s="242"/>
      <c r="I8" s="242"/>
      <c r="J8" s="242" t="s">
        <v>26</v>
      </c>
      <c r="K8" s="242"/>
      <c r="L8" s="242" t="s">
        <v>27</v>
      </c>
      <c r="M8" s="242"/>
      <c r="N8" s="242" t="s">
        <v>28</v>
      </c>
      <c r="O8" s="242"/>
      <c r="P8" s="242" t="s">
        <v>29</v>
      </c>
      <c r="Q8" s="242"/>
      <c r="R8" s="242" t="s">
        <v>30</v>
      </c>
      <c r="S8" s="242"/>
      <c r="T8" s="242" t="s">
        <v>31</v>
      </c>
      <c r="U8" s="242"/>
      <c r="V8" s="242" t="s">
        <v>32</v>
      </c>
      <c r="W8" s="242"/>
      <c r="X8" s="242" t="s">
        <v>33</v>
      </c>
      <c r="Y8" s="242"/>
      <c r="Z8" s="242" t="s">
        <v>34</v>
      </c>
      <c r="AA8" s="242"/>
      <c r="AB8" s="242" t="s">
        <v>35</v>
      </c>
      <c r="AC8" s="242"/>
      <c r="AD8" s="242" t="s">
        <v>36</v>
      </c>
      <c r="AE8" s="242"/>
      <c r="AF8" s="242" t="s">
        <v>37</v>
      </c>
      <c r="AG8" s="242" t="s">
        <v>37</v>
      </c>
      <c r="AH8" s="242"/>
      <c r="AI8" s="242"/>
      <c r="AJ8" s="242"/>
      <c r="AK8" s="242"/>
      <c r="AL8" s="242"/>
      <c r="AM8" s="242"/>
      <c r="AN8" s="242"/>
      <c r="AO8" s="242"/>
    </row>
    <row r="9" spans="1:41" ht="63" customHeight="1" x14ac:dyDescent="0.25">
      <c r="A9" s="242"/>
      <c r="B9" s="242"/>
      <c r="C9" s="242"/>
      <c r="D9" s="242"/>
      <c r="E9" s="253"/>
      <c r="F9" s="242"/>
      <c r="G9" s="242"/>
      <c r="H9" s="242"/>
      <c r="I9" s="242"/>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42"/>
      <c r="AI9" s="242"/>
      <c r="AJ9" s="242"/>
      <c r="AK9" s="242"/>
      <c r="AL9" s="242"/>
      <c r="AM9" s="242"/>
      <c r="AN9" s="242"/>
      <c r="AO9" s="242"/>
    </row>
    <row r="10" spans="1:41" s="28" customFormat="1" ht="57" customHeight="1" x14ac:dyDescent="0.25">
      <c r="A10" s="43" t="s">
        <v>40</v>
      </c>
      <c r="B10" s="60" t="s">
        <v>41</v>
      </c>
      <c r="C10" s="60">
        <v>526</v>
      </c>
      <c r="D10" s="226">
        <v>1</v>
      </c>
      <c r="E10" s="254">
        <v>2680661000</v>
      </c>
      <c r="F10" s="44" t="s">
        <v>42</v>
      </c>
      <c r="G10" s="44" t="s">
        <v>43</v>
      </c>
      <c r="H10" s="31">
        <v>0.2</v>
      </c>
      <c r="I10" s="244">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row>
    <row r="11" spans="1:41" s="28" customFormat="1" ht="60" x14ac:dyDescent="0.25">
      <c r="A11" s="43" t="s">
        <v>40</v>
      </c>
      <c r="B11" s="60" t="s">
        <v>41</v>
      </c>
      <c r="C11" s="60">
        <v>526</v>
      </c>
      <c r="D11" s="227"/>
      <c r="E11" s="255"/>
      <c r="F11" s="44" t="s">
        <v>42</v>
      </c>
      <c r="G11" s="44" t="s">
        <v>48</v>
      </c>
      <c r="H11" s="31">
        <v>0.4</v>
      </c>
      <c r="I11" s="244"/>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row>
    <row r="12" spans="1:41" s="28" customFormat="1" ht="60" x14ac:dyDescent="0.25">
      <c r="A12" s="43" t="s">
        <v>40</v>
      </c>
      <c r="B12" s="60" t="s">
        <v>41</v>
      </c>
      <c r="C12" s="60">
        <v>526</v>
      </c>
      <c r="D12" s="227"/>
      <c r="E12" s="255"/>
      <c r="F12" s="44" t="s">
        <v>42</v>
      </c>
      <c r="G12" s="44" t="s">
        <v>50</v>
      </c>
      <c r="H12" s="31">
        <v>0.2</v>
      </c>
      <c r="I12" s="244"/>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58" si="0">+J12+L12+N12+P12+R12+T12+V12+X12+Z12+AB12+AD12+AF12</f>
        <v>1</v>
      </c>
      <c r="AI12" s="62">
        <v>45017</v>
      </c>
      <c r="AJ12" s="62">
        <v>45291</v>
      </c>
      <c r="AK12" s="44" t="s">
        <v>51</v>
      </c>
      <c r="AL12" s="44" t="s">
        <v>45</v>
      </c>
      <c r="AM12" s="25" t="s">
        <v>46</v>
      </c>
      <c r="AN12" s="25" t="s">
        <v>47</v>
      </c>
      <c r="AO12" s="25" t="s">
        <v>47</v>
      </c>
    </row>
    <row r="13" spans="1:41" s="28" customFormat="1" ht="60" x14ac:dyDescent="0.25">
      <c r="A13" s="43" t="s">
        <v>40</v>
      </c>
      <c r="B13" s="60" t="s">
        <v>41</v>
      </c>
      <c r="C13" s="60">
        <v>526</v>
      </c>
      <c r="D13" s="228"/>
      <c r="E13" s="255"/>
      <c r="F13" s="44" t="s">
        <v>42</v>
      </c>
      <c r="G13" s="44" t="s">
        <v>52</v>
      </c>
      <c r="H13" s="31">
        <v>0.2</v>
      </c>
      <c r="I13" s="244"/>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row>
    <row r="14" spans="1:41" s="28" customFormat="1" ht="60" x14ac:dyDescent="0.25">
      <c r="A14" s="43" t="s">
        <v>40</v>
      </c>
      <c r="B14" s="60" t="s">
        <v>41</v>
      </c>
      <c r="C14" s="60">
        <v>528</v>
      </c>
      <c r="D14" s="226">
        <v>1</v>
      </c>
      <c r="E14" s="255"/>
      <c r="F14" s="44" t="s">
        <v>54</v>
      </c>
      <c r="G14" s="44" t="s">
        <v>717</v>
      </c>
      <c r="H14" s="31">
        <v>0.2</v>
      </c>
      <c r="I14" s="240">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row>
    <row r="15" spans="1:41" s="28" customFormat="1" ht="60.75" customHeight="1" x14ac:dyDescent="0.25">
      <c r="A15" s="43" t="s">
        <v>40</v>
      </c>
      <c r="B15" s="60" t="s">
        <v>41</v>
      </c>
      <c r="C15" s="60">
        <v>528</v>
      </c>
      <c r="D15" s="227"/>
      <c r="E15" s="255"/>
      <c r="F15" s="44" t="s">
        <v>54</v>
      </c>
      <c r="G15" s="44" t="s">
        <v>58</v>
      </c>
      <c r="H15" s="31">
        <v>0.1</v>
      </c>
      <c r="I15" s="257"/>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row>
    <row r="16" spans="1:41" s="28" customFormat="1" ht="54.75" customHeight="1" x14ac:dyDescent="0.25">
      <c r="A16" s="43" t="s">
        <v>40</v>
      </c>
      <c r="B16" s="60" t="s">
        <v>41</v>
      </c>
      <c r="C16" s="60">
        <v>528</v>
      </c>
      <c r="D16" s="228"/>
      <c r="E16" s="256"/>
      <c r="F16" s="44" t="s">
        <v>54</v>
      </c>
      <c r="G16" s="44" t="s">
        <v>59</v>
      </c>
      <c r="H16" s="31">
        <v>0.7</v>
      </c>
      <c r="I16" s="258"/>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row>
    <row r="17" spans="1:42" s="198" customFormat="1" ht="84.75" customHeight="1" x14ac:dyDescent="0.25">
      <c r="A17" s="191" t="s">
        <v>40</v>
      </c>
      <c r="B17" s="192" t="s">
        <v>41</v>
      </c>
      <c r="C17" s="192">
        <v>527</v>
      </c>
      <c r="D17" s="264">
        <v>1</v>
      </c>
      <c r="E17" s="254">
        <v>628314000</v>
      </c>
      <c r="F17" s="199" t="s">
        <v>61</v>
      </c>
      <c r="G17" s="199" t="s">
        <v>62</v>
      </c>
      <c r="H17" s="31">
        <v>0.33</v>
      </c>
      <c r="I17" s="267">
        <f>+H17+H18+H19</f>
        <v>1</v>
      </c>
      <c r="J17" s="200">
        <v>0.25</v>
      </c>
      <c r="K17" s="192"/>
      <c r="L17" s="200">
        <v>0.25</v>
      </c>
      <c r="M17" s="192"/>
      <c r="N17" s="200">
        <v>0.25</v>
      </c>
      <c r="O17" s="192"/>
      <c r="P17" s="200">
        <v>0.05</v>
      </c>
      <c r="Q17" s="192"/>
      <c r="R17" s="200">
        <v>0.1</v>
      </c>
      <c r="S17" s="192"/>
      <c r="T17" s="200">
        <v>0.1</v>
      </c>
      <c r="U17" s="192"/>
      <c r="V17" s="192"/>
      <c r="W17" s="192"/>
      <c r="X17" s="192"/>
      <c r="Y17" s="192"/>
      <c r="Z17" s="192"/>
      <c r="AA17" s="192"/>
      <c r="AB17" s="192"/>
      <c r="AC17" s="192"/>
      <c r="AD17" s="192"/>
      <c r="AE17" s="192"/>
      <c r="AF17" s="192"/>
      <c r="AG17" s="192"/>
      <c r="AH17" s="31">
        <f>+J17+L17+N17+P17+R17+T17+V17+X17+Z17+AB17+AD17+AF17</f>
        <v>1</v>
      </c>
      <c r="AI17" s="196">
        <v>44927</v>
      </c>
      <c r="AJ17" s="196">
        <v>45107</v>
      </c>
      <c r="AK17" s="191" t="s">
        <v>63</v>
      </c>
      <c r="AL17" s="191" t="s">
        <v>698</v>
      </c>
      <c r="AM17" s="191" t="s">
        <v>705</v>
      </c>
      <c r="AN17" s="191" t="s">
        <v>46</v>
      </c>
      <c r="AO17" s="25" t="s">
        <v>47</v>
      </c>
    </row>
    <row r="18" spans="1:42" s="166" customFormat="1" ht="48" customHeight="1" x14ac:dyDescent="0.25">
      <c r="A18" s="191" t="s">
        <v>40</v>
      </c>
      <c r="B18" s="192" t="s">
        <v>41</v>
      </c>
      <c r="C18" s="192">
        <v>527</v>
      </c>
      <c r="D18" s="265"/>
      <c r="E18" s="255"/>
      <c r="F18" s="199" t="s">
        <v>61</v>
      </c>
      <c r="G18" s="199" t="s">
        <v>64</v>
      </c>
      <c r="H18" s="31">
        <v>0.33</v>
      </c>
      <c r="I18" s="268"/>
      <c r="J18" s="192"/>
      <c r="K18" s="192"/>
      <c r="L18" s="200">
        <v>0.1</v>
      </c>
      <c r="M18" s="192"/>
      <c r="N18" s="200">
        <v>0.2</v>
      </c>
      <c r="O18" s="192"/>
      <c r="P18" s="200">
        <v>0.2</v>
      </c>
      <c r="Q18" s="192"/>
      <c r="R18" s="200">
        <v>0.3</v>
      </c>
      <c r="S18" s="192"/>
      <c r="T18" s="200">
        <v>0.2</v>
      </c>
      <c r="U18" s="192"/>
      <c r="V18" s="192"/>
      <c r="W18" s="192"/>
      <c r="X18" s="192"/>
      <c r="Y18" s="192"/>
      <c r="Z18" s="192"/>
      <c r="AA18" s="192"/>
      <c r="AB18" s="192"/>
      <c r="AC18" s="192"/>
      <c r="AD18" s="192"/>
      <c r="AE18" s="192"/>
      <c r="AF18" s="192"/>
      <c r="AG18" s="192"/>
      <c r="AH18" s="31">
        <f t="shared" ref="AH18" si="1">+J18+L18+N18+P18+R18+T18+V18+X18+Z18+AB18+AD18+AF18</f>
        <v>1</v>
      </c>
      <c r="AI18" s="196">
        <v>44958</v>
      </c>
      <c r="AJ18" s="196">
        <v>45107</v>
      </c>
      <c r="AK18" s="191" t="s">
        <v>65</v>
      </c>
      <c r="AL18" s="191" t="s">
        <v>698</v>
      </c>
      <c r="AM18" s="191" t="s">
        <v>705</v>
      </c>
      <c r="AN18" s="191" t="s">
        <v>46</v>
      </c>
      <c r="AO18" s="25" t="s">
        <v>47</v>
      </c>
      <c r="AP18" s="165"/>
    </row>
    <row r="19" spans="1:42" s="28" customFormat="1" ht="60" x14ac:dyDescent="0.25">
      <c r="A19" s="191" t="s">
        <v>40</v>
      </c>
      <c r="B19" s="192" t="s">
        <v>41</v>
      </c>
      <c r="C19" s="192">
        <v>527</v>
      </c>
      <c r="D19" s="266"/>
      <c r="E19" s="256"/>
      <c r="F19" s="199" t="s">
        <v>61</v>
      </c>
      <c r="G19" s="199" t="s">
        <v>67</v>
      </c>
      <c r="H19" s="31">
        <v>0.34</v>
      </c>
      <c r="I19" s="269"/>
      <c r="J19" s="200">
        <v>0.1</v>
      </c>
      <c r="K19" s="192"/>
      <c r="L19" s="200">
        <v>0.1</v>
      </c>
      <c r="M19" s="192"/>
      <c r="N19" s="200">
        <v>0.1</v>
      </c>
      <c r="O19" s="192"/>
      <c r="P19" s="200">
        <v>0.05</v>
      </c>
      <c r="Q19" s="192"/>
      <c r="R19" s="200">
        <v>0.1</v>
      </c>
      <c r="S19" s="192"/>
      <c r="T19" s="200">
        <v>0.1</v>
      </c>
      <c r="U19" s="192"/>
      <c r="V19" s="200">
        <v>0.05</v>
      </c>
      <c r="W19" s="192"/>
      <c r="X19" s="200">
        <v>0.1</v>
      </c>
      <c r="Y19" s="192"/>
      <c r="Z19" s="200">
        <v>0.05</v>
      </c>
      <c r="AA19" s="192"/>
      <c r="AB19" s="200">
        <v>0.05</v>
      </c>
      <c r="AC19" s="192"/>
      <c r="AD19" s="200">
        <v>0.1</v>
      </c>
      <c r="AE19" s="192"/>
      <c r="AF19" s="200">
        <v>0.1</v>
      </c>
      <c r="AG19" s="192"/>
      <c r="AH19" s="31">
        <f>+J19+L19+N19+P19+R19+T19+V19+X19+Z19+AB19+AD19+AF19</f>
        <v>1.0000000000000002</v>
      </c>
      <c r="AI19" s="196">
        <v>44928</v>
      </c>
      <c r="AJ19" s="196">
        <v>45290</v>
      </c>
      <c r="AK19" s="191" t="s">
        <v>68</v>
      </c>
      <c r="AL19" s="191" t="s">
        <v>69</v>
      </c>
      <c r="AM19" s="191" t="s">
        <v>705</v>
      </c>
      <c r="AN19" s="191" t="s">
        <v>46</v>
      </c>
      <c r="AO19" s="25" t="s">
        <v>47</v>
      </c>
    </row>
    <row r="20" spans="1:42" s="28" customFormat="1" ht="156" customHeight="1" x14ac:dyDescent="0.25">
      <c r="A20" s="43" t="s">
        <v>40</v>
      </c>
      <c r="B20" s="60" t="s">
        <v>41</v>
      </c>
      <c r="C20" s="60">
        <v>526</v>
      </c>
      <c r="D20" s="60" t="s">
        <v>70</v>
      </c>
      <c r="E20" s="60" t="s">
        <v>70</v>
      </c>
      <c r="F20" s="44" t="s">
        <v>71</v>
      </c>
      <c r="G20" s="44" t="s">
        <v>72</v>
      </c>
      <c r="H20" s="33">
        <v>0.36</v>
      </c>
      <c r="I20" s="260">
        <f>SUM(H20:H26)</f>
        <v>0.99999999999999989</v>
      </c>
      <c r="J20" s="33"/>
      <c r="K20" s="33"/>
      <c r="L20" s="33">
        <v>0.05</v>
      </c>
      <c r="M20" s="33"/>
      <c r="N20" s="33">
        <v>0.1</v>
      </c>
      <c r="O20" s="33"/>
      <c r="P20" s="33">
        <v>0.1</v>
      </c>
      <c r="Q20" s="33"/>
      <c r="R20" s="33">
        <v>0.1</v>
      </c>
      <c r="S20" s="33"/>
      <c r="T20" s="33">
        <v>0.1</v>
      </c>
      <c r="U20" s="33"/>
      <c r="V20" s="33">
        <v>0.1</v>
      </c>
      <c r="W20" s="33"/>
      <c r="X20" s="33">
        <v>0.1</v>
      </c>
      <c r="Y20" s="33"/>
      <c r="Z20" s="33">
        <v>0.1</v>
      </c>
      <c r="AA20" s="33"/>
      <c r="AB20" s="33">
        <v>0.1</v>
      </c>
      <c r="AC20" s="33"/>
      <c r="AD20" s="33">
        <v>0.15</v>
      </c>
      <c r="AE20" s="33"/>
      <c r="AF20" s="33"/>
      <c r="AG20" s="33"/>
      <c r="AH20" s="31">
        <f t="shared" si="0"/>
        <v>0.99999999999999989</v>
      </c>
      <c r="AI20" s="62">
        <v>44958</v>
      </c>
      <c r="AJ20" s="62">
        <v>45260</v>
      </c>
      <c r="AK20" s="29" t="s">
        <v>654</v>
      </c>
      <c r="AL20" s="44" t="s">
        <v>73</v>
      </c>
      <c r="AM20" s="44" t="s">
        <v>74</v>
      </c>
      <c r="AN20" s="43" t="s">
        <v>46</v>
      </c>
      <c r="AO20" s="25" t="s">
        <v>47</v>
      </c>
    </row>
    <row r="21" spans="1:42" s="28" customFormat="1" ht="60" x14ac:dyDescent="0.25">
      <c r="A21" s="43" t="s">
        <v>40</v>
      </c>
      <c r="B21" s="60" t="s">
        <v>41</v>
      </c>
      <c r="C21" s="60">
        <v>526</v>
      </c>
      <c r="D21" s="60" t="s">
        <v>70</v>
      </c>
      <c r="E21" s="60" t="s">
        <v>70</v>
      </c>
      <c r="F21" s="44" t="s">
        <v>71</v>
      </c>
      <c r="G21" s="44" t="s">
        <v>75</v>
      </c>
      <c r="H21" s="33">
        <v>0.09</v>
      </c>
      <c r="I21" s="260"/>
      <c r="J21" s="33"/>
      <c r="K21" s="33"/>
      <c r="L21" s="33"/>
      <c r="M21" s="33"/>
      <c r="N21" s="33"/>
      <c r="O21" s="33"/>
      <c r="P21" s="33"/>
      <c r="Q21" s="33"/>
      <c r="R21" s="33"/>
      <c r="S21" s="33"/>
      <c r="T21" s="33"/>
      <c r="U21" s="33"/>
      <c r="V21" s="33">
        <v>0.2</v>
      </c>
      <c r="W21" s="33"/>
      <c r="X21" s="33">
        <v>0.2</v>
      </c>
      <c r="Y21" s="33"/>
      <c r="Z21" s="33">
        <v>0.2</v>
      </c>
      <c r="AA21" s="33"/>
      <c r="AB21" s="33">
        <v>0.2</v>
      </c>
      <c r="AC21" s="33"/>
      <c r="AD21" s="33">
        <v>0.2</v>
      </c>
      <c r="AE21" s="33"/>
      <c r="AF21" s="33"/>
      <c r="AG21" s="33"/>
      <c r="AH21" s="31">
        <f t="shared" si="0"/>
        <v>1</v>
      </c>
      <c r="AI21" s="62">
        <v>45108</v>
      </c>
      <c r="AJ21" s="62">
        <v>45260</v>
      </c>
      <c r="AK21" s="29" t="s">
        <v>76</v>
      </c>
      <c r="AL21" s="44" t="s">
        <v>73</v>
      </c>
      <c r="AM21" s="44" t="s">
        <v>74</v>
      </c>
      <c r="AN21" s="43" t="s">
        <v>46</v>
      </c>
      <c r="AO21" s="25" t="s">
        <v>47</v>
      </c>
    </row>
    <row r="22" spans="1:42" s="28" customFormat="1" ht="75" customHeight="1" x14ac:dyDescent="0.25">
      <c r="A22" s="43" t="s">
        <v>40</v>
      </c>
      <c r="B22" s="60" t="s">
        <v>41</v>
      </c>
      <c r="C22" s="60">
        <v>526</v>
      </c>
      <c r="D22" s="60" t="s">
        <v>70</v>
      </c>
      <c r="E22" s="60" t="s">
        <v>70</v>
      </c>
      <c r="F22" s="44" t="s">
        <v>77</v>
      </c>
      <c r="G22" s="44" t="s">
        <v>78</v>
      </c>
      <c r="H22" s="33">
        <v>0.15</v>
      </c>
      <c r="I22" s="260"/>
      <c r="J22" s="33"/>
      <c r="K22" s="33"/>
      <c r="L22" s="33">
        <v>0.2</v>
      </c>
      <c r="M22" s="33"/>
      <c r="N22" s="33">
        <v>0.2</v>
      </c>
      <c r="O22" s="33"/>
      <c r="P22" s="33">
        <v>0.2</v>
      </c>
      <c r="Q22" s="33"/>
      <c r="R22" s="33">
        <v>0.2</v>
      </c>
      <c r="S22" s="33"/>
      <c r="T22" s="33">
        <v>0.2</v>
      </c>
      <c r="U22" s="33"/>
      <c r="V22" s="33"/>
      <c r="W22" s="33"/>
      <c r="X22" s="33"/>
      <c r="Y22" s="33"/>
      <c r="Z22" s="33"/>
      <c r="AA22" s="33"/>
      <c r="AB22" s="33"/>
      <c r="AC22" s="33"/>
      <c r="AD22" s="33"/>
      <c r="AE22" s="33"/>
      <c r="AF22" s="33"/>
      <c r="AG22" s="33"/>
      <c r="AH22" s="31">
        <f t="shared" si="0"/>
        <v>1</v>
      </c>
      <c r="AI22" s="62">
        <v>44972</v>
      </c>
      <c r="AJ22" s="62">
        <v>45107</v>
      </c>
      <c r="AK22" s="29" t="s">
        <v>79</v>
      </c>
      <c r="AL22" s="44" t="s">
        <v>73</v>
      </c>
      <c r="AM22" s="44" t="s">
        <v>74</v>
      </c>
      <c r="AN22" s="43" t="s">
        <v>46</v>
      </c>
      <c r="AO22" s="25" t="s">
        <v>47</v>
      </c>
    </row>
    <row r="23" spans="1:42" s="30" customFormat="1" ht="207" customHeight="1" x14ac:dyDescent="0.25">
      <c r="A23" s="43" t="s">
        <v>40</v>
      </c>
      <c r="B23" s="60" t="s">
        <v>41</v>
      </c>
      <c r="C23" s="60">
        <v>526</v>
      </c>
      <c r="D23" s="60" t="s">
        <v>70</v>
      </c>
      <c r="E23" s="60" t="s">
        <v>70</v>
      </c>
      <c r="F23" s="44" t="s">
        <v>80</v>
      </c>
      <c r="G23" s="44" t="s">
        <v>81</v>
      </c>
      <c r="H23" s="33">
        <v>0.1</v>
      </c>
      <c r="I23" s="260"/>
      <c r="J23" s="33"/>
      <c r="K23" s="33"/>
      <c r="L23" s="33"/>
      <c r="M23" s="33"/>
      <c r="N23" s="33">
        <v>0.3</v>
      </c>
      <c r="O23" s="33"/>
      <c r="P23" s="33">
        <v>0.3</v>
      </c>
      <c r="Q23" s="33"/>
      <c r="R23" s="33">
        <v>0.4</v>
      </c>
      <c r="S23" s="33"/>
      <c r="T23" s="33"/>
      <c r="U23" s="33"/>
      <c r="V23" s="33"/>
      <c r="W23" s="33"/>
      <c r="X23" s="33"/>
      <c r="Y23" s="33"/>
      <c r="Z23" s="33"/>
      <c r="AA23" s="33"/>
      <c r="AB23" s="33"/>
      <c r="AC23" s="33"/>
      <c r="AD23" s="33"/>
      <c r="AE23" s="33"/>
      <c r="AF23" s="33"/>
      <c r="AG23" s="33"/>
      <c r="AH23" s="31">
        <f t="shared" si="0"/>
        <v>1</v>
      </c>
      <c r="AI23" s="62">
        <v>44986</v>
      </c>
      <c r="AJ23" s="62">
        <v>45076</v>
      </c>
      <c r="AK23" s="29" t="s">
        <v>82</v>
      </c>
      <c r="AL23" s="44" t="s">
        <v>73</v>
      </c>
      <c r="AM23" s="44" t="s">
        <v>74</v>
      </c>
      <c r="AN23" s="43" t="s">
        <v>46</v>
      </c>
      <c r="AO23" s="25" t="s">
        <v>47</v>
      </c>
    </row>
    <row r="24" spans="1:42" s="28" customFormat="1" ht="60" x14ac:dyDescent="0.25">
      <c r="A24" s="43" t="s">
        <v>40</v>
      </c>
      <c r="B24" s="60" t="s">
        <v>41</v>
      </c>
      <c r="C24" s="60">
        <v>526</v>
      </c>
      <c r="D24" s="60" t="s">
        <v>70</v>
      </c>
      <c r="E24" s="60" t="s">
        <v>70</v>
      </c>
      <c r="F24" s="44" t="s">
        <v>83</v>
      </c>
      <c r="G24" s="44" t="s">
        <v>84</v>
      </c>
      <c r="H24" s="33">
        <v>0.1</v>
      </c>
      <c r="I24" s="260"/>
      <c r="J24" s="33"/>
      <c r="K24" s="33"/>
      <c r="L24" s="33"/>
      <c r="M24" s="33"/>
      <c r="N24" s="33"/>
      <c r="O24" s="33"/>
      <c r="P24" s="33">
        <v>1</v>
      </c>
      <c r="Q24" s="33"/>
      <c r="R24" s="33"/>
      <c r="S24" s="33"/>
      <c r="T24" s="33"/>
      <c r="U24" s="33"/>
      <c r="V24" s="33"/>
      <c r="W24" s="33"/>
      <c r="X24" s="33"/>
      <c r="Y24" s="33"/>
      <c r="Z24" s="33"/>
      <c r="AA24" s="33"/>
      <c r="AB24" s="33"/>
      <c r="AC24" s="33"/>
      <c r="AD24" s="33"/>
      <c r="AE24" s="33"/>
      <c r="AF24" s="33"/>
      <c r="AG24" s="33"/>
      <c r="AH24" s="31">
        <f t="shared" si="0"/>
        <v>1</v>
      </c>
      <c r="AI24" s="62">
        <v>45017</v>
      </c>
      <c r="AJ24" s="62">
        <v>45046</v>
      </c>
      <c r="AK24" s="29" t="s">
        <v>85</v>
      </c>
      <c r="AL24" s="44" t="s">
        <v>73</v>
      </c>
      <c r="AM24" s="44" t="s">
        <v>74</v>
      </c>
      <c r="AN24" s="43" t="s">
        <v>46</v>
      </c>
      <c r="AO24" s="25" t="s">
        <v>47</v>
      </c>
    </row>
    <row r="25" spans="1:42" s="28" customFormat="1" ht="60" x14ac:dyDescent="0.25">
      <c r="A25" s="43" t="s">
        <v>40</v>
      </c>
      <c r="B25" s="60" t="s">
        <v>41</v>
      </c>
      <c r="C25" s="60">
        <v>526</v>
      </c>
      <c r="D25" s="60" t="s">
        <v>70</v>
      </c>
      <c r="E25" s="60" t="s">
        <v>70</v>
      </c>
      <c r="F25" s="44" t="s">
        <v>86</v>
      </c>
      <c r="G25" s="44" t="s">
        <v>87</v>
      </c>
      <c r="H25" s="33">
        <v>0.1</v>
      </c>
      <c r="I25" s="260"/>
      <c r="J25" s="33"/>
      <c r="K25" s="33"/>
      <c r="L25" s="33"/>
      <c r="M25" s="33"/>
      <c r="N25" s="33"/>
      <c r="O25" s="33"/>
      <c r="P25" s="33"/>
      <c r="Q25" s="33"/>
      <c r="R25" s="33"/>
      <c r="S25" s="33"/>
      <c r="T25" s="33"/>
      <c r="U25" s="33"/>
      <c r="V25" s="33">
        <v>0.2</v>
      </c>
      <c r="W25" s="33"/>
      <c r="X25" s="33">
        <v>0.2</v>
      </c>
      <c r="Y25" s="33"/>
      <c r="Z25" s="33">
        <v>0.2</v>
      </c>
      <c r="AA25" s="33"/>
      <c r="AB25" s="33">
        <v>0.2</v>
      </c>
      <c r="AC25" s="33"/>
      <c r="AD25" s="33">
        <v>0.2</v>
      </c>
      <c r="AE25" s="33"/>
      <c r="AF25" s="33"/>
      <c r="AG25" s="33"/>
      <c r="AH25" s="31">
        <f t="shared" si="0"/>
        <v>1</v>
      </c>
      <c r="AI25" s="62">
        <v>45108</v>
      </c>
      <c r="AJ25" s="62">
        <v>45260</v>
      </c>
      <c r="AK25" s="29" t="s">
        <v>88</v>
      </c>
      <c r="AL25" s="44" t="s">
        <v>73</v>
      </c>
      <c r="AM25" s="44" t="s">
        <v>74</v>
      </c>
      <c r="AN25" s="43" t="s">
        <v>46</v>
      </c>
      <c r="AO25" s="25" t="s">
        <v>47</v>
      </c>
    </row>
    <row r="26" spans="1:42" s="28" customFormat="1" ht="90" customHeight="1" x14ac:dyDescent="0.25">
      <c r="A26" s="43" t="s">
        <v>40</v>
      </c>
      <c r="B26" s="60" t="s">
        <v>41</v>
      </c>
      <c r="C26" s="60">
        <v>526</v>
      </c>
      <c r="D26" s="60" t="s">
        <v>70</v>
      </c>
      <c r="E26" s="60" t="s">
        <v>70</v>
      </c>
      <c r="F26" s="44" t="s">
        <v>86</v>
      </c>
      <c r="G26" s="44" t="s">
        <v>836</v>
      </c>
      <c r="H26" s="33">
        <v>0.1</v>
      </c>
      <c r="I26" s="260"/>
      <c r="J26" s="174"/>
      <c r="K26" s="174"/>
      <c r="L26" s="161"/>
      <c r="M26" s="161"/>
      <c r="N26" s="303"/>
      <c r="O26" s="161"/>
      <c r="P26" s="303"/>
      <c r="Q26" s="161"/>
      <c r="R26" s="161">
        <v>0.05</v>
      </c>
      <c r="S26" s="161"/>
      <c r="T26" s="303"/>
      <c r="U26" s="161"/>
      <c r="V26" s="303"/>
      <c r="W26" s="161"/>
      <c r="X26" s="161">
        <v>0.3</v>
      </c>
      <c r="Y26" s="161"/>
      <c r="Z26" s="303"/>
      <c r="AA26" s="161"/>
      <c r="AB26" s="161">
        <v>0.2</v>
      </c>
      <c r="AC26" s="161"/>
      <c r="AD26" s="303"/>
      <c r="AE26" s="161"/>
      <c r="AF26" s="161">
        <v>0.45</v>
      </c>
      <c r="AG26" s="161"/>
      <c r="AH26" s="31">
        <f t="shared" si="0"/>
        <v>1</v>
      </c>
      <c r="AI26" s="62">
        <v>45047</v>
      </c>
      <c r="AJ26" s="62">
        <v>45275</v>
      </c>
      <c r="AK26" s="26" t="s">
        <v>90</v>
      </c>
      <c r="AL26" s="44" t="s">
        <v>73</v>
      </c>
      <c r="AM26" s="44" t="s">
        <v>74</v>
      </c>
      <c r="AN26" s="43" t="s">
        <v>46</v>
      </c>
      <c r="AO26" s="25" t="s">
        <v>47</v>
      </c>
    </row>
    <row r="27" spans="1:42" s="28" customFormat="1" ht="60" x14ac:dyDescent="0.25">
      <c r="A27" s="43" t="s">
        <v>40</v>
      </c>
      <c r="B27" s="60" t="s">
        <v>41</v>
      </c>
      <c r="C27" s="60">
        <v>526</v>
      </c>
      <c r="D27" s="60" t="s">
        <v>70</v>
      </c>
      <c r="E27" s="60" t="s">
        <v>70</v>
      </c>
      <c r="F27" s="44" t="s">
        <v>91</v>
      </c>
      <c r="G27" s="44" t="s">
        <v>92</v>
      </c>
      <c r="H27" s="33">
        <v>0.2</v>
      </c>
      <c r="I27" s="229">
        <f>+H27+H28</f>
        <v>1</v>
      </c>
      <c r="J27" s="31"/>
      <c r="K27" s="31"/>
      <c r="L27" s="31">
        <v>0.5</v>
      </c>
      <c r="M27" s="31"/>
      <c r="N27" s="31">
        <v>0.5</v>
      </c>
      <c r="O27" s="31"/>
      <c r="P27" s="31"/>
      <c r="Q27" s="31"/>
      <c r="R27" s="31"/>
      <c r="S27" s="31"/>
      <c r="T27" s="31"/>
      <c r="U27" s="31"/>
      <c r="V27" s="31"/>
      <c r="W27" s="31"/>
      <c r="X27" s="31"/>
      <c r="Y27" s="31"/>
      <c r="Z27" s="31"/>
      <c r="AA27" s="31"/>
      <c r="AB27" s="31"/>
      <c r="AC27" s="31"/>
      <c r="AD27" s="31"/>
      <c r="AE27" s="31"/>
      <c r="AF27" s="31"/>
      <c r="AG27" s="31"/>
      <c r="AH27" s="31">
        <f t="shared" si="0"/>
        <v>1</v>
      </c>
      <c r="AI27" s="62">
        <v>44958</v>
      </c>
      <c r="AJ27" s="62">
        <v>45016</v>
      </c>
      <c r="AK27" s="26" t="s">
        <v>93</v>
      </c>
      <c r="AL27" s="44" t="s">
        <v>94</v>
      </c>
      <c r="AM27" s="44" t="s">
        <v>95</v>
      </c>
      <c r="AN27" s="43" t="s">
        <v>46</v>
      </c>
      <c r="AO27" s="25" t="s">
        <v>47</v>
      </c>
    </row>
    <row r="28" spans="1:42" s="42" customFormat="1" ht="80.45" customHeight="1" x14ac:dyDescent="0.25">
      <c r="A28" s="43" t="s">
        <v>40</v>
      </c>
      <c r="B28" s="60" t="s">
        <v>41</v>
      </c>
      <c r="C28" s="60">
        <v>526</v>
      </c>
      <c r="D28" s="60" t="s">
        <v>70</v>
      </c>
      <c r="E28" s="60" t="s">
        <v>70</v>
      </c>
      <c r="F28" s="44" t="s">
        <v>91</v>
      </c>
      <c r="G28" s="44" t="s">
        <v>96</v>
      </c>
      <c r="H28" s="33">
        <v>0.8</v>
      </c>
      <c r="I28" s="231"/>
      <c r="J28" s="31"/>
      <c r="K28" s="31"/>
      <c r="L28" s="31"/>
      <c r="M28" s="31"/>
      <c r="N28" s="31"/>
      <c r="O28" s="31"/>
      <c r="P28" s="31">
        <v>0.25</v>
      </c>
      <c r="Q28" s="31"/>
      <c r="R28" s="31"/>
      <c r="S28" s="31"/>
      <c r="T28" s="31"/>
      <c r="U28" s="31"/>
      <c r="V28" s="31">
        <v>0.25</v>
      </c>
      <c r="W28" s="31"/>
      <c r="X28" s="31"/>
      <c r="Y28" s="31"/>
      <c r="Z28" s="31">
        <v>0.25</v>
      </c>
      <c r="AA28" s="31"/>
      <c r="AB28" s="31"/>
      <c r="AC28" s="31"/>
      <c r="AD28" s="31"/>
      <c r="AE28" s="31"/>
      <c r="AF28" s="31">
        <v>0.25</v>
      </c>
      <c r="AG28" s="31"/>
      <c r="AH28" s="31">
        <f t="shared" si="0"/>
        <v>1</v>
      </c>
      <c r="AI28" s="62">
        <v>45078</v>
      </c>
      <c r="AJ28" s="62">
        <v>45291</v>
      </c>
      <c r="AK28" s="26" t="s">
        <v>97</v>
      </c>
      <c r="AL28" s="44" t="s">
        <v>94</v>
      </c>
      <c r="AM28" s="44" t="s">
        <v>95</v>
      </c>
      <c r="AN28" s="43" t="s">
        <v>46</v>
      </c>
      <c r="AO28" s="25" t="s">
        <v>47</v>
      </c>
    </row>
    <row r="29" spans="1:42" s="28" customFormat="1" ht="60" x14ac:dyDescent="0.25">
      <c r="A29" s="43" t="s">
        <v>40</v>
      </c>
      <c r="B29" s="60" t="s">
        <v>41</v>
      </c>
      <c r="C29" s="60">
        <v>526</v>
      </c>
      <c r="D29" s="60" t="s">
        <v>70</v>
      </c>
      <c r="E29" s="60" t="s">
        <v>70</v>
      </c>
      <c r="F29" s="44" t="s">
        <v>98</v>
      </c>
      <c r="G29" s="44" t="s">
        <v>99</v>
      </c>
      <c r="H29" s="33">
        <v>0.2</v>
      </c>
      <c r="I29" s="229">
        <f>+H29+H30</f>
        <v>1</v>
      </c>
      <c r="J29" s="31"/>
      <c r="K29" s="31"/>
      <c r="L29" s="31"/>
      <c r="M29" s="31"/>
      <c r="N29" s="31"/>
      <c r="O29" s="31"/>
      <c r="P29" s="31"/>
      <c r="Q29" s="31"/>
      <c r="R29" s="31"/>
      <c r="S29" s="31"/>
      <c r="T29" s="31">
        <v>0.2</v>
      </c>
      <c r="U29" s="31"/>
      <c r="V29" s="31">
        <v>0.8</v>
      </c>
      <c r="W29" s="31"/>
      <c r="X29" s="31"/>
      <c r="Y29" s="31"/>
      <c r="Z29" s="31"/>
      <c r="AA29" s="31"/>
      <c r="AB29" s="31"/>
      <c r="AC29" s="31"/>
      <c r="AD29" s="31"/>
      <c r="AE29" s="31"/>
      <c r="AF29" s="31"/>
      <c r="AG29" s="31"/>
      <c r="AH29" s="31">
        <f t="shared" si="0"/>
        <v>1</v>
      </c>
      <c r="AI29" s="62">
        <v>45078</v>
      </c>
      <c r="AJ29" s="62">
        <v>45138</v>
      </c>
      <c r="AK29" s="26" t="s">
        <v>100</v>
      </c>
      <c r="AL29" s="44" t="s">
        <v>94</v>
      </c>
      <c r="AM29" s="44" t="s">
        <v>95</v>
      </c>
      <c r="AN29" s="43" t="s">
        <v>46</v>
      </c>
      <c r="AO29" s="25" t="s">
        <v>47</v>
      </c>
    </row>
    <row r="30" spans="1:42" s="28" customFormat="1" ht="75" x14ac:dyDescent="0.25">
      <c r="A30" s="43" t="s">
        <v>40</v>
      </c>
      <c r="B30" s="60" t="s">
        <v>41</v>
      </c>
      <c r="C30" s="60">
        <v>526</v>
      </c>
      <c r="D30" s="60" t="s">
        <v>70</v>
      </c>
      <c r="E30" s="60" t="s">
        <v>70</v>
      </c>
      <c r="F30" s="44" t="s">
        <v>98</v>
      </c>
      <c r="G30" s="44" t="s">
        <v>101</v>
      </c>
      <c r="H30" s="33">
        <v>0.8</v>
      </c>
      <c r="I30" s="231"/>
      <c r="J30" s="31">
        <v>0.1</v>
      </c>
      <c r="K30" s="31"/>
      <c r="L30" s="31">
        <v>0.1</v>
      </c>
      <c r="M30" s="31"/>
      <c r="N30" s="31">
        <v>0.1</v>
      </c>
      <c r="O30" s="31"/>
      <c r="P30" s="31">
        <v>0.1</v>
      </c>
      <c r="Q30" s="31"/>
      <c r="R30" s="31">
        <v>0.1</v>
      </c>
      <c r="S30" s="31"/>
      <c r="T30" s="31">
        <v>0.1</v>
      </c>
      <c r="U30" s="31"/>
      <c r="V30" s="31">
        <v>0.1</v>
      </c>
      <c r="W30" s="31"/>
      <c r="X30" s="31">
        <v>0.05</v>
      </c>
      <c r="Y30" s="31"/>
      <c r="Z30" s="31">
        <v>0.05</v>
      </c>
      <c r="AA30" s="31"/>
      <c r="AB30" s="31">
        <v>0.05</v>
      </c>
      <c r="AC30" s="31"/>
      <c r="AD30" s="31">
        <v>0.1</v>
      </c>
      <c r="AE30" s="31"/>
      <c r="AF30" s="31">
        <v>0.05</v>
      </c>
      <c r="AG30" s="31"/>
      <c r="AH30" s="31">
        <f t="shared" si="0"/>
        <v>1</v>
      </c>
      <c r="AI30" s="62">
        <v>44927</v>
      </c>
      <c r="AJ30" s="62">
        <v>45291</v>
      </c>
      <c r="AK30" s="26" t="s">
        <v>102</v>
      </c>
      <c r="AL30" s="44" t="s">
        <v>94</v>
      </c>
      <c r="AM30" s="44" t="s">
        <v>95</v>
      </c>
      <c r="AN30" s="43" t="s">
        <v>46</v>
      </c>
      <c r="AO30" s="25" t="s">
        <v>47</v>
      </c>
    </row>
    <row r="31" spans="1:42" s="28" customFormat="1" ht="60" x14ac:dyDescent="0.25">
      <c r="A31" s="43" t="s">
        <v>40</v>
      </c>
      <c r="B31" s="60" t="s">
        <v>41</v>
      </c>
      <c r="C31" s="60">
        <v>526</v>
      </c>
      <c r="D31" s="60" t="s">
        <v>70</v>
      </c>
      <c r="E31" s="60" t="s">
        <v>70</v>
      </c>
      <c r="F31" s="44" t="s">
        <v>103</v>
      </c>
      <c r="G31" s="44" t="s">
        <v>104</v>
      </c>
      <c r="H31" s="33">
        <v>0.5</v>
      </c>
      <c r="I31" s="229">
        <f>+H31+H32</f>
        <v>1</v>
      </c>
      <c r="J31" s="31"/>
      <c r="K31" s="31"/>
      <c r="L31" s="31"/>
      <c r="M31" s="31"/>
      <c r="N31" s="31"/>
      <c r="O31" s="31"/>
      <c r="P31" s="31"/>
      <c r="Q31" s="31"/>
      <c r="R31" s="31"/>
      <c r="S31" s="31"/>
      <c r="T31" s="31"/>
      <c r="U31" s="31"/>
      <c r="V31" s="31"/>
      <c r="W31" s="31"/>
      <c r="X31" s="31"/>
      <c r="Y31" s="31"/>
      <c r="Z31" s="31"/>
      <c r="AA31" s="31"/>
      <c r="AB31" s="31"/>
      <c r="AC31" s="31"/>
      <c r="AD31" s="31">
        <v>1</v>
      </c>
      <c r="AE31" s="31"/>
      <c r="AF31" s="31"/>
      <c r="AG31" s="31"/>
      <c r="AH31" s="31">
        <f t="shared" si="0"/>
        <v>1</v>
      </c>
      <c r="AI31" s="62">
        <v>45078</v>
      </c>
      <c r="AJ31" s="62">
        <v>45260</v>
      </c>
      <c r="AK31" s="26" t="s">
        <v>100</v>
      </c>
      <c r="AL31" s="44" t="s">
        <v>94</v>
      </c>
      <c r="AM31" s="44" t="s">
        <v>95</v>
      </c>
      <c r="AN31" s="43" t="s">
        <v>46</v>
      </c>
      <c r="AO31" s="25" t="s">
        <v>47</v>
      </c>
    </row>
    <row r="32" spans="1:42" s="28" customFormat="1" ht="60" x14ac:dyDescent="0.25">
      <c r="A32" s="43" t="s">
        <v>40</v>
      </c>
      <c r="B32" s="60" t="s">
        <v>41</v>
      </c>
      <c r="C32" s="60">
        <v>526</v>
      </c>
      <c r="D32" s="60" t="s">
        <v>70</v>
      </c>
      <c r="E32" s="60" t="s">
        <v>70</v>
      </c>
      <c r="F32" s="44" t="s">
        <v>103</v>
      </c>
      <c r="G32" s="44" t="s">
        <v>105</v>
      </c>
      <c r="H32" s="33">
        <v>0.5</v>
      </c>
      <c r="I32" s="231"/>
      <c r="J32" s="31"/>
      <c r="K32" s="31"/>
      <c r="L32" s="31"/>
      <c r="M32" s="31"/>
      <c r="N32" s="30"/>
      <c r="O32" s="31"/>
      <c r="P32" s="31">
        <v>0.25</v>
      </c>
      <c r="Q32" s="31"/>
      <c r="R32" s="31"/>
      <c r="S32" s="31"/>
      <c r="T32" s="30"/>
      <c r="U32" s="31"/>
      <c r="V32" s="31">
        <v>0.25</v>
      </c>
      <c r="W32" s="31"/>
      <c r="X32" s="31"/>
      <c r="Y32" s="31"/>
      <c r="Z32" s="30"/>
      <c r="AA32" s="31"/>
      <c r="AB32" s="31">
        <v>0.25</v>
      </c>
      <c r="AC32" s="31"/>
      <c r="AD32" s="31"/>
      <c r="AE32" s="31"/>
      <c r="AF32" s="31">
        <v>0.25</v>
      </c>
      <c r="AG32" s="31"/>
      <c r="AH32" s="31">
        <f>+J32+L32+N32+P32+R32+T32+V32+X32+Z32+AB32+AD32+AF32</f>
        <v>1</v>
      </c>
      <c r="AI32" s="62">
        <v>44986</v>
      </c>
      <c r="AJ32" s="62">
        <v>45291</v>
      </c>
      <c r="AK32" s="26" t="s">
        <v>100</v>
      </c>
      <c r="AL32" s="44" t="s">
        <v>94</v>
      </c>
      <c r="AM32" s="44" t="s">
        <v>95</v>
      </c>
      <c r="AN32" s="43" t="s">
        <v>46</v>
      </c>
      <c r="AO32" s="25" t="s">
        <v>47</v>
      </c>
    </row>
    <row r="33" spans="1:42" s="28" customFormat="1" ht="75" x14ac:dyDescent="0.25">
      <c r="A33" s="43" t="s">
        <v>40</v>
      </c>
      <c r="B33" s="60" t="s">
        <v>41</v>
      </c>
      <c r="C33" s="60">
        <v>526</v>
      </c>
      <c r="D33" s="60" t="s">
        <v>70</v>
      </c>
      <c r="E33" s="60" t="s">
        <v>70</v>
      </c>
      <c r="F33" s="44" t="s">
        <v>106</v>
      </c>
      <c r="G33" s="44" t="s">
        <v>107</v>
      </c>
      <c r="H33" s="33">
        <v>1</v>
      </c>
      <c r="I33" s="33">
        <v>1</v>
      </c>
      <c r="J33" s="31"/>
      <c r="K33" s="31"/>
      <c r="L33" s="31"/>
      <c r="M33" s="31"/>
      <c r="N33" s="31"/>
      <c r="O33" s="31"/>
      <c r="P33" s="31">
        <v>0.25</v>
      </c>
      <c r="Q33" s="31"/>
      <c r="R33" s="31"/>
      <c r="S33" s="31"/>
      <c r="T33" s="31"/>
      <c r="U33" s="31"/>
      <c r="V33" s="31">
        <v>0.25</v>
      </c>
      <c r="W33" s="31"/>
      <c r="X33" s="31"/>
      <c r="Y33" s="31"/>
      <c r="Z33" s="31">
        <v>0.25</v>
      </c>
      <c r="AA33" s="31"/>
      <c r="AB33" s="31"/>
      <c r="AC33" s="31"/>
      <c r="AD33" s="31"/>
      <c r="AE33" s="31"/>
      <c r="AF33" s="31">
        <v>0.25</v>
      </c>
      <c r="AG33" s="31"/>
      <c r="AH33" s="31">
        <f t="shared" si="0"/>
        <v>1</v>
      </c>
      <c r="AI33" s="62">
        <v>44986</v>
      </c>
      <c r="AJ33" s="62">
        <v>45291</v>
      </c>
      <c r="AK33" s="26" t="s">
        <v>108</v>
      </c>
      <c r="AL33" s="44" t="s">
        <v>94</v>
      </c>
      <c r="AM33" s="44" t="s">
        <v>95</v>
      </c>
      <c r="AN33" s="43" t="s">
        <v>46</v>
      </c>
      <c r="AO33" s="25" t="s">
        <v>47</v>
      </c>
    </row>
    <row r="34" spans="1:42" s="28" customFormat="1" ht="75" x14ac:dyDescent="0.25">
      <c r="A34" s="43" t="s">
        <v>40</v>
      </c>
      <c r="B34" s="60" t="s">
        <v>41</v>
      </c>
      <c r="C34" s="60">
        <v>526</v>
      </c>
      <c r="D34" s="60" t="s">
        <v>70</v>
      </c>
      <c r="E34" s="60" t="s">
        <v>70</v>
      </c>
      <c r="F34" s="44" t="s">
        <v>109</v>
      </c>
      <c r="G34" s="44" t="s">
        <v>110</v>
      </c>
      <c r="H34" s="33">
        <v>1</v>
      </c>
      <c r="I34" s="33">
        <v>1</v>
      </c>
      <c r="J34" s="31"/>
      <c r="K34" s="31"/>
      <c r="L34" s="31"/>
      <c r="M34" s="31"/>
      <c r="N34" s="31"/>
      <c r="O34" s="31"/>
      <c r="P34" s="31">
        <v>0.25</v>
      </c>
      <c r="Q34" s="31"/>
      <c r="R34" s="31"/>
      <c r="S34" s="31"/>
      <c r="T34" s="31"/>
      <c r="U34" s="31"/>
      <c r="V34" s="31">
        <v>0.25</v>
      </c>
      <c r="W34" s="31"/>
      <c r="X34" s="31"/>
      <c r="Y34" s="31"/>
      <c r="Z34" s="31">
        <v>0.25</v>
      </c>
      <c r="AA34" s="31"/>
      <c r="AB34" s="31"/>
      <c r="AC34" s="31"/>
      <c r="AD34" s="31"/>
      <c r="AE34" s="31"/>
      <c r="AF34" s="31">
        <v>0.25</v>
      </c>
      <c r="AG34" s="31"/>
      <c r="AH34" s="31">
        <f t="shared" si="0"/>
        <v>1</v>
      </c>
      <c r="AI34" s="62">
        <v>45078</v>
      </c>
      <c r="AJ34" s="62">
        <v>45291</v>
      </c>
      <c r="AK34" s="26" t="s">
        <v>108</v>
      </c>
      <c r="AL34" s="44" t="s">
        <v>94</v>
      </c>
      <c r="AM34" s="44" t="s">
        <v>95</v>
      </c>
      <c r="AN34" s="43" t="s">
        <v>46</v>
      </c>
      <c r="AO34" s="25" t="s">
        <v>47</v>
      </c>
    </row>
    <row r="35" spans="1:42" s="28" customFormat="1" ht="60" x14ac:dyDescent="0.25">
      <c r="A35" s="43" t="s">
        <v>40</v>
      </c>
      <c r="B35" s="60" t="s">
        <v>41</v>
      </c>
      <c r="C35" s="60">
        <v>526</v>
      </c>
      <c r="D35" s="60" t="s">
        <v>70</v>
      </c>
      <c r="E35" s="60" t="s">
        <v>70</v>
      </c>
      <c r="F35" s="44" t="s">
        <v>114</v>
      </c>
      <c r="G35" s="44" t="s">
        <v>115</v>
      </c>
      <c r="H35" s="33">
        <v>0.25</v>
      </c>
      <c r="I35" s="229">
        <f>+H35+H36+H37</f>
        <v>1</v>
      </c>
      <c r="J35" s="31"/>
      <c r="K35" s="31"/>
      <c r="L35" s="31"/>
      <c r="M35" s="31"/>
      <c r="N35" s="31"/>
      <c r="O35" s="31"/>
      <c r="P35" s="31">
        <v>0.5</v>
      </c>
      <c r="Q35" s="31"/>
      <c r="R35" s="31"/>
      <c r="S35" s="31"/>
      <c r="T35" s="31"/>
      <c r="U35" s="31"/>
      <c r="V35" s="31"/>
      <c r="W35" s="31"/>
      <c r="X35" s="31">
        <v>0.5</v>
      </c>
      <c r="Y35" s="31"/>
      <c r="Z35" s="31"/>
      <c r="AA35" s="31"/>
      <c r="AB35" s="31"/>
      <c r="AC35" s="31"/>
      <c r="AD35" s="31"/>
      <c r="AE35" s="31"/>
      <c r="AF35" s="31"/>
      <c r="AG35" s="31"/>
      <c r="AH35" s="31">
        <f t="shared" si="0"/>
        <v>1</v>
      </c>
      <c r="AI35" s="62">
        <v>45017</v>
      </c>
      <c r="AJ35" s="62">
        <v>45169</v>
      </c>
      <c r="AK35" s="26" t="s">
        <v>116</v>
      </c>
      <c r="AL35" s="44" t="s">
        <v>94</v>
      </c>
      <c r="AM35" s="44" t="s">
        <v>95</v>
      </c>
      <c r="AN35" s="43" t="s">
        <v>46</v>
      </c>
      <c r="AO35" s="25" t="s">
        <v>47</v>
      </c>
    </row>
    <row r="36" spans="1:42" s="28" customFormat="1" ht="98.25" customHeight="1" x14ac:dyDescent="0.25">
      <c r="A36" s="43" t="s">
        <v>40</v>
      </c>
      <c r="B36" s="60" t="s">
        <v>41</v>
      </c>
      <c r="C36" s="60">
        <v>526</v>
      </c>
      <c r="D36" s="60" t="s">
        <v>70</v>
      </c>
      <c r="E36" s="60" t="s">
        <v>70</v>
      </c>
      <c r="F36" s="44" t="s">
        <v>114</v>
      </c>
      <c r="G36" s="44" t="s">
        <v>117</v>
      </c>
      <c r="H36" s="33">
        <v>0.25</v>
      </c>
      <c r="I36" s="230"/>
      <c r="J36" s="31"/>
      <c r="K36" s="31"/>
      <c r="L36" s="31"/>
      <c r="M36" s="31"/>
      <c r="N36" s="31"/>
      <c r="O36" s="31"/>
      <c r="P36" s="31"/>
      <c r="Q36" s="31"/>
      <c r="R36" s="31"/>
      <c r="S36" s="31"/>
      <c r="T36" s="31">
        <v>0.5</v>
      </c>
      <c r="U36" s="31"/>
      <c r="V36" s="31"/>
      <c r="W36" s="31"/>
      <c r="X36" s="31"/>
      <c r="Y36" s="31"/>
      <c r="Z36" s="31"/>
      <c r="AA36" s="31"/>
      <c r="AB36" s="31"/>
      <c r="AC36" s="31"/>
      <c r="AD36" s="31"/>
      <c r="AE36" s="31"/>
      <c r="AF36" s="31">
        <v>0.5</v>
      </c>
      <c r="AG36" s="31"/>
      <c r="AH36" s="31">
        <f t="shared" si="0"/>
        <v>1</v>
      </c>
      <c r="AI36" s="62">
        <v>44928</v>
      </c>
      <c r="AJ36" s="62">
        <v>45291</v>
      </c>
      <c r="AK36" s="26" t="s">
        <v>118</v>
      </c>
      <c r="AL36" s="44" t="s">
        <v>94</v>
      </c>
      <c r="AM36" s="44" t="s">
        <v>95</v>
      </c>
      <c r="AN36" s="43" t="s">
        <v>46</v>
      </c>
      <c r="AO36" s="25" t="s">
        <v>47</v>
      </c>
    </row>
    <row r="37" spans="1:42" s="28" customFormat="1" ht="111" customHeight="1" x14ac:dyDescent="0.25">
      <c r="A37" s="43" t="s">
        <v>40</v>
      </c>
      <c r="B37" s="60" t="s">
        <v>41</v>
      </c>
      <c r="C37" s="60">
        <v>526</v>
      </c>
      <c r="D37" s="60" t="s">
        <v>70</v>
      </c>
      <c r="E37" s="60" t="s">
        <v>70</v>
      </c>
      <c r="F37" s="44" t="s">
        <v>114</v>
      </c>
      <c r="G37" s="44" t="s">
        <v>119</v>
      </c>
      <c r="H37" s="33">
        <v>0.5</v>
      </c>
      <c r="I37" s="231"/>
      <c r="J37" s="31"/>
      <c r="K37" s="31"/>
      <c r="L37" s="31"/>
      <c r="M37" s="31"/>
      <c r="N37" s="31">
        <v>0.5</v>
      </c>
      <c r="O37" s="31"/>
      <c r="P37" s="31"/>
      <c r="Q37" s="31"/>
      <c r="R37" s="31"/>
      <c r="S37" s="31"/>
      <c r="T37" s="31"/>
      <c r="U37" s="31"/>
      <c r="V37" s="31"/>
      <c r="W37" s="31"/>
      <c r="X37" s="31"/>
      <c r="Y37" s="31"/>
      <c r="Z37" s="31">
        <v>0.5</v>
      </c>
      <c r="AA37" s="31"/>
      <c r="AB37" s="31"/>
      <c r="AC37" s="31"/>
      <c r="AD37" s="31"/>
      <c r="AE37" s="31"/>
      <c r="AF37" s="31"/>
      <c r="AG37" s="31"/>
      <c r="AH37" s="31">
        <f t="shared" si="0"/>
        <v>1</v>
      </c>
      <c r="AI37" s="62">
        <v>44986</v>
      </c>
      <c r="AJ37" s="62">
        <v>45199</v>
      </c>
      <c r="AK37" s="26" t="s">
        <v>120</v>
      </c>
      <c r="AL37" s="44" t="s">
        <v>94</v>
      </c>
      <c r="AM37" s="44" t="s">
        <v>95</v>
      </c>
      <c r="AN37" s="43" t="s">
        <v>46</v>
      </c>
      <c r="AO37" s="25" t="s">
        <v>47</v>
      </c>
    </row>
    <row r="38" spans="1:42" s="28" customFormat="1" ht="60" x14ac:dyDescent="0.25">
      <c r="A38" s="43" t="s">
        <v>40</v>
      </c>
      <c r="B38" s="60" t="s">
        <v>41</v>
      </c>
      <c r="C38" s="60">
        <v>526</v>
      </c>
      <c r="D38" s="60" t="s">
        <v>70</v>
      </c>
      <c r="E38" s="60" t="s">
        <v>70</v>
      </c>
      <c r="F38" s="44" t="s">
        <v>121</v>
      </c>
      <c r="G38" s="44" t="s">
        <v>122</v>
      </c>
      <c r="H38" s="33">
        <v>0.2</v>
      </c>
      <c r="I38" s="229">
        <f>+H38+H39</f>
        <v>1</v>
      </c>
      <c r="J38" s="31"/>
      <c r="K38" s="31"/>
      <c r="L38" s="31">
        <v>1</v>
      </c>
      <c r="M38" s="31"/>
      <c r="N38" s="31"/>
      <c r="O38" s="31"/>
      <c r="P38" s="31"/>
      <c r="Q38" s="31"/>
      <c r="R38" s="31"/>
      <c r="S38" s="31"/>
      <c r="T38" s="31"/>
      <c r="U38" s="31"/>
      <c r="V38" s="31"/>
      <c r="W38" s="31"/>
      <c r="X38" s="31"/>
      <c r="Y38" s="31"/>
      <c r="Z38" s="31"/>
      <c r="AA38" s="31"/>
      <c r="AB38" s="31"/>
      <c r="AC38" s="31"/>
      <c r="AD38" s="31"/>
      <c r="AE38" s="31"/>
      <c r="AF38" s="31"/>
      <c r="AG38" s="31"/>
      <c r="AH38" s="31">
        <f t="shared" si="0"/>
        <v>1</v>
      </c>
      <c r="AI38" s="62">
        <v>44958</v>
      </c>
      <c r="AJ38" s="62">
        <v>44985</v>
      </c>
      <c r="AK38" s="26" t="s">
        <v>123</v>
      </c>
      <c r="AL38" s="44" t="s">
        <v>94</v>
      </c>
      <c r="AM38" s="44" t="s">
        <v>95</v>
      </c>
      <c r="AN38" s="43" t="s">
        <v>46</v>
      </c>
      <c r="AO38" s="25" t="s">
        <v>47</v>
      </c>
    </row>
    <row r="39" spans="1:42" s="28" customFormat="1" ht="60" x14ac:dyDescent="0.25">
      <c r="A39" s="43" t="s">
        <v>40</v>
      </c>
      <c r="B39" s="60" t="s">
        <v>41</v>
      </c>
      <c r="C39" s="60">
        <v>526</v>
      </c>
      <c r="D39" s="60" t="s">
        <v>70</v>
      </c>
      <c r="E39" s="60" t="s">
        <v>70</v>
      </c>
      <c r="F39" s="44" t="s">
        <v>121</v>
      </c>
      <c r="G39" s="44" t="s">
        <v>124</v>
      </c>
      <c r="H39" s="33">
        <v>0.8</v>
      </c>
      <c r="I39" s="231"/>
      <c r="J39" s="31"/>
      <c r="K39" s="31"/>
      <c r="L39" s="31"/>
      <c r="M39" s="31"/>
      <c r="N39" s="31"/>
      <c r="O39" s="31"/>
      <c r="P39" s="31">
        <v>0.25</v>
      </c>
      <c r="Q39" s="31"/>
      <c r="R39" s="31"/>
      <c r="S39" s="31"/>
      <c r="T39" s="31"/>
      <c r="U39" s="31"/>
      <c r="V39" s="31">
        <v>0.25</v>
      </c>
      <c r="W39" s="31"/>
      <c r="X39" s="31"/>
      <c r="Y39" s="31"/>
      <c r="Z39" s="31">
        <v>0.25</v>
      </c>
      <c r="AA39" s="31"/>
      <c r="AB39" s="31"/>
      <c r="AC39" s="31"/>
      <c r="AD39" s="31"/>
      <c r="AE39" s="31"/>
      <c r="AF39" s="31">
        <v>0.25</v>
      </c>
      <c r="AG39" s="31"/>
      <c r="AH39" s="31">
        <f>+J39+L39+N39+P39+R39+T39+V39+X39+Z39+AB39+AD39+AF39</f>
        <v>1</v>
      </c>
      <c r="AI39" s="62">
        <v>44986</v>
      </c>
      <c r="AJ39" s="62">
        <v>45291</v>
      </c>
      <c r="AK39" s="26" t="s">
        <v>108</v>
      </c>
      <c r="AL39" s="44" t="s">
        <v>94</v>
      </c>
      <c r="AM39" s="44" t="s">
        <v>95</v>
      </c>
      <c r="AN39" s="43" t="s">
        <v>46</v>
      </c>
      <c r="AO39" s="25" t="s">
        <v>47</v>
      </c>
    </row>
    <row r="40" spans="1:42" s="28" customFormat="1" ht="60" x14ac:dyDescent="0.25">
      <c r="A40" s="43" t="s">
        <v>40</v>
      </c>
      <c r="B40" s="60" t="s">
        <v>41</v>
      </c>
      <c r="C40" s="60">
        <v>526</v>
      </c>
      <c r="D40" s="60" t="s">
        <v>70</v>
      </c>
      <c r="E40" s="60" t="s">
        <v>70</v>
      </c>
      <c r="F40" s="44" t="s">
        <v>111</v>
      </c>
      <c r="G40" s="44" t="s">
        <v>112</v>
      </c>
      <c r="H40" s="33">
        <v>1</v>
      </c>
      <c r="I40" s="33">
        <v>1</v>
      </c>
      <c r="J40" s="31"/>
      <c r="K40" s="31"/>
      <c r="L40" s="31"/>
      <c r="M40" s="31"/>
      <c r="N40" s="30"/>
      <c r="O40" s="31"/>
      <c r="P40" s="31">
        <v>0.25</v>
      </c>
      <c r="Q40" s="31"/>
      <c r="R40" s="31"/>
      <c r="S40" s="31"/>
      <c r="T40" s="30"/>
      <c r="U40" s="31"/>
      <c r="V40" s="31">
        <v>0.25</v>
      </c>
      <c r="W40" s="31"/>
      <c r="X40" s="31"/>
      <c r="Y40" s="31"/>
      <c r="Z40" s="30"/>
      <c r="AA40" s="31"/>
      <c r="AB40" s="31">
        <v>0.25</v>
      </c>
      <c r="AC40" s="31"/>
      <c r="AD40" s="31"/>
      <c r="AE40" s="31"/>
      <c r="AF40" s="31">
        <v>0.25</v>
      </c>
      <c r="AG40" s="31"/>
      <c r="AH40" s="31">
        <f>+J40+L40+N40+P40+R40+T40+V40+X40+Z40+AB40+AD40+AF40</f>
        <v>1</v>
      </c>
      <c r="AI40" s="62">
        <v>44986</v>
      </c>
      <c r="AJ40" s="62">
        <v>45291</v>
      </c>
      <c r="AK40" s="26" t="s">
        <v>113</v>
      </c>
      <c r="AL40" s="44" t="s">
        <v>94</v>
      </c>
      <c r="AM40" s="44" t="s">
        <v>95</v>
      </c>
      <c r="AN40" s="43" t="s">
        <v>46</v>
      </c>
      <c r="AO40" s="25" t="s">
        <v>47</v>
      </c>
    </row>
    <row r="41" spans="1:42" s="166" customFormat="1" ht="67.5" customHeight="1" x14ac:dyDescent="0.25">
      <c r="A41" s="158" t="s">
        <v>40</v>
      </c>
      <c r="B41" s="159" t="s">
        <v>41</v>
      </c>
      <c r="C41" s="159">
        <v>527</v>
      </c>
      <c r="D41" s="159" t="s">
        <v>70</v>
      </c>
      <c r="E41" s="60" t="s">
        <v>70</v>
      </c>
      <c r="F41" s="160" t="s">
        <v>125</v>
      </c>
      <c r="G41" s="160" t="s">
        <v>126</v>
      </c>
      <c r="H41" s="161">
        <v>1</v>
      </c>
      <c r="I41" s="167">
        <f>+H41</f>
        <v>1</v>
      </c>
      <c r="J41" s="161" t="s">
        <v>127</v>
      </c>
      <c r="K41" s="161" t="s">
        <v>127</v>
      </c>
      <c r="L41" s="161" t="s">
        <v>127</v>
      </c>
      <c r="M41" s="161" t="s">
        <v>127</v>
      </c>
      <c r="N41" s="161" t="s">
        <v>127</v>
      </c>
      <c r="O41" s="161" t="s">
        <v>127</v>
      </c>
      <c r="P41" s="161">
        <v>0.3</v>
      </c>
      <c r="Q41" s="161" t="s">
        <v>127</v>
      </c>
      <c r="R41" s="161">
        <v>0.1</v>
      </c>
      <c r="S41" s="161" t="s">
        <v>127</v>
      </c>
      <c r="T41" s="161">
        <v>0.1</v>
      </c>
      <c r="U41" s="161" t="s">
        <v>127</v>
      </c>
      <c r="V41" s="161">
        <v>0.2</v>
      </c>
      <c r="W41" s="161" t="s">
        <v>127</v>
      </c>
      <c r="X41" s="161">
        <v>0.3</v>
      </c>
      <c r="Y41" s="161" t="s">
        <v>127</v>
      </c>
      <c r="Z41" s="161" t="s">
        <v>127</v>
      </c>
      <c r="AA41" s="161" t="s">
        <v>127</v>
      </c>
      <c r="AB41" s="161" t="s">
        <v>127</v>
      </c>
      <c r="AC41" s="161" t="s">
        <v>127</v>
      </c>
      <c r="AD41" s="161" t="s">
        <v>127</v>
      </c>
      <c r="AE41" s="161" t="s">
        <v>127</v>
      </c>
      <c r="AF41" s="161" t="s">
        <v>127</v>
      </c>
      <c r="AG41" s="161" t="s">
        <v>127</v>
      </c>
      <c r="AH41" s="161">
        <v>1</v>
      </c>
      <c r="AI41" s="168">
        <v>45017</v>
      </c>
      <c r="AJ41" s="168">
        <v>45169</v>
      </c>
      <c r="AK41" s="158" t="s">
        <v>128</v>
      </c>
      <c r="AL41" s="158" t="s">
        <v>702</v>
      </c>
      <c r="AM41" s="158" t="s">
        <v>808</v>
      </c>
      <c r="AN41" s="158" t="s">
        <v>809</v>
      </c>
      <c r="AO41" s="158" t="s">
        <v>810</v>
      </c>
      <c r="AP41" s="165"/>
    </row>
    <row r="42" spans="1:42" s="28" customFormat="1" ht="60" x14ac:dyDescent="0.25">
      <c r="A42" s="43" t="s">
        <v>40</v>
      </c>
      <c r="B42" s="60" t="s">
        <v>41</v>
      </c>
      <c r="C42" s="60">
        <v>527</v>
      </c>
      <c r="D42" s="60" t="s">
        <v>70</v>
      </c>
      <c r="E42" s="60" t="s">
        <v>70</v>
      </c>
      <c r="F42" s="44" t="s">
        <v>129</v>
      </c>
      <c r="G42" s="44" t="s">
        <v>130</v>
      </c>
      <c r="H42" s="31">
        <v>0.2</v>
      </c>
      <c r="I42" s="244">
        <f>SUM(H42:H46)</f>
        <v>1</v>
      </c>
      <c r="J42" s="63">
        <v>0.1</v>
      </c>
      <c r="K42" s="60"/>
      <c r="L42" s="63">
        <v>0.1</v>
      </c>
      <c r="M42" s="60"/>
      <c r="N42" s="63">
        <v>0.05</v>
      </c>
      <c r="O42" s="60"/>
      <c r="P42" s="63">
        <v>0.05</v>
      </c>
      <c r="Q42" s="60"/>
      <c r="R42" s="63">
        <v>0.05</v>
      </c>
      <c r="S42" s="60"/>
      <c r="T42" s="63">
        <v>0.05</v>
      </c>
      <c r="U42" s="60"/>
      <c r="V42" s="63">
        <v>0.1</v>
      </c>
      <c r="W42" s="60"/>
      <c r="X42" s="63">
        <v>0.1</v>
      </c>
      <c r="Y42" s="60"/>
      <c r="Z42" s="63">
        <v>0.1</v>
      </c>
      <c r="AA42" s="60"/>
      <c r="AB42" s="63">
        <v>0.1</v>
      </c>
      <c r="AC42" s="60"/>
      <c r="AD42" s="63">
        <v>0.1</v>
      </c>
      <c r="AE42" s="60"/>
      <c r="AF42" s="63">
        <v>0.1</v>
      </c>
      <c r="AG42" s="60"/>
      <c r="AH42" s="31">
        <f t="shared" si="0"/>
        <v>0.99999999999999989</v>
      </c>
      <c r="AI42" s="64">
        <v>44927</v>
      </c>
      <c r="AJ42" s="64">
        <v>45291</v>
      </c>
      <c r="AK42" s="43" t="s">
        <v>131</v>
      </c>
      <c r="AL42" s="43" t="s">
        <v>69</v>
      </c>
      <c r="AM42" s="43" t="s">
        <v>705</v>
      </c>
      <c r="AN42" s="43" t="s">
        <v>46</v>
      </c>
      <c r="AO42" s="25" t="s">
        <v>47</v>
      </c>
    </row>
    <row r="43" spans="1:42" s="28" customFormat="1" ht="75" x14ac:dyDescent="0.25">
      <c r="A43" s="43" t="s">
        <v>40</v>
      </c>
      <c r="B43" s="60" t="s">
        <v>41</v>
      </c>
      <c r="C43" s="60">
        <v>527</v>
      </c>
      <c r="D43" s="60" t="s">
        <v>70</v>
      </c>
      <c r="E43" s="60" t="s">
        <v>70</v>
      </c>
      <c r="F43" s="44" t="s">
        <v>129</v>
      </c>
      <c r="G43" s="44" t="s">
        <v>132</v>
      </c>
      <c r="H43" s="31">
        <v>0.25</v>
      </c>
      <c r="I43" s="237"/>
      <c r="J43" s="60"/>
      <c r="K43" s="60"/>
      <c r="L43" s="60"/>
      <c r="M43" s="60"/>
      <c r="N43" s="60"/>
      <c r="O43" s="60"/>
      <c r="P43" s="60"/>
      <c r="Q43" s="60"/>
      <c r="R43" s="60"/>
      <c r="S43" s="60"/>
      <c r="T43" s="63">
        <v>0.5</v>
      </c>
      <c r="U43" s="60"/>
      <c r="V43" s="63">
        <v>0.5</v>
      </c>
      <c r="W43" s="60"/>
      <c r="X43" s="60"/>
      <c r="Y43" s="60"/>
      <c r="Z43" s="60"/>
      <c r="AA43" s="60"/>
      <c r="AB43" s="60"/>
      <c r="AC43" s="60"/>
      <c r="AD43" s="60"/>
      <c r="AE43" s="60"/>
      <c r="AF43" s="60"/>
      <c r="AG43" s="60"/>
      <c r="AH43" s="31">
        <f t="shared" si="0"/>
        <v>1</v>
      </c>
      <c r="AI43" s="64">
        <v>45078</v>
      </c>
      <c r="AJ43" s="64">
        <v>45137</v>
      </c>
      <c r="AK43" s="43" t="s">
        <v>133</v>
      </c>
      <c r="AL43" s="43" t="s">
        <v>698</v>
      </c>
      <c r="AM43" s="43" t="s">
        <v>705</v>
      </c>
      <c r="AN43" s="43" t="s">
        <v>46</v>
      </c>
      <c r="AO43" s="25" t="s">
        <v>47</v>
      </c>
    </row>
    <row r="44" spans="1:42" s="28" customFormat="1" ht="60" x14ac:dyDescent="0.25">
      <c r="A44" s="43" t="s">
        <v>40</v>
      </c>
      <c r="B44" s="60" t="s">
        <v>41</v>
      </c>
      <c r="C44" s="60">
        <v>527</v>
      </c>
      <c r="D44" s="60" t="s">
        <v>70</v>
      </c>
      <c r="E44" s="60" t="s">
        <v>70</v>
      </c>
      <c r="F44" s="44" t="s">
        <v>129</v>
      </c>
      <c r="G44" s="44" t="s">
        <v>134</v>
      </c>
      <c r="H44" s="31">
        <v>0.15</v>
      </c>
      <c r="I44" s="237"/>
      <c r="J44" s="60"/>
      <c r="K44" s="60"/>
      <c r="L44" s="63">
        <v>0.33</v>
      </c>
      <c r="M44" s="60"/>
      <c r="N44" s="63">
        <v>0.33</v>
      </c>
      <c r="O44" s="60"/>
      <c r="P44" s="63">
        <v>0.34</v>
      </c>
      <c r="Q44" s="60"/>
      <c r="R44" s="63"/>
      <c r="S44" s="60"/>
      <c r="T44" s="63"/>
      <c r="U44" s="60"/>
      <c r="V44" s="63"/>
      <c r="W44" s="60"/>
      <c r="X44" s="60"/>
      <c r="Y44" s="60"/>
      <c r="Z44" s="60"/>
      <c r="AA44" s="60"/>
      <c r="AB44" s="60"/>
      <c r="AC44" s="60"/>
      <c r="AD44" s="60"/>
      <c r="AE44" s="60"/>
      <c r="AF44" s="60"/>
      <c r="AG44" s="60"/>
      <c r="AH44" s="31">
        <f t="shared" si="0"/>
        <v>1</v>
      </c>
      <c r="AI44" s="64">
        <v>44958</v>
      </c>
      <c r="AJ44" s="64">
        <v>45046</v>
      </c>
      <c r="AK44" s="43" t="s">
        <v>135</v>
      </c>
      <c r="AL44" s="43" t="s">
        <v>69</v>
      </c>
      <c r="AM44" s="43" t="s">
        <v>705</v>
      </c>
      <c r="AN44" s="43" t="s">
        <v>46</v>
      </c>
      <c r="AO44" s="25" t="s">
        <v>47</v>
      </c>
    </row>
    <row r="45" spans="1:42" s="28" customFormat="1" ht="75" x14ac:dyDescent="0.25">
      <c r="A45" s="43" t="s">
        <v>40</v>
      </c>
      <c r="B45" s="60" t="s">
        <v>41</v>
      </c>
      <c r="C45" s="60">
        <v>527</v>
      </c>
      <c r="D45" s="60" t="s">
        <v>70</v>
      </c>
      <c r="E45" s="60" t="s">
        <v>70</v>
      </c>
      <c r="F45" s="44" t="s">
        <v>129</v>
      </c>
      <c r="G45" s="44" t="s">
        <v>136</v>
      </c>
      <c r="H45" s="31">
        <v>0.2</v>
      </c>
      <c r="I45" s="237"/>
      <c r="J45" s="60"/>
      <c r="K45" s="60"/>
      <c r="L45" s="60"/>
      <c r="M45" s="60"/>
      <c r="N45" s="60"/>
      <c r="O45" s="60"/>
      <c r="P45" s="60"/>
      <c r="Q45" s="60"/>
      <c r="R45" s="63">
        <v>1</v>
      </c>
      <c r="S45" s="60"/>
      <c r="T45" s="63"/>
      <c r="U45" s="60"/>
      <c r="V45" s="60"/>
      <c r="W45" s="60"/>
      <c r="X45" s="60"/>
      <c r="Y45" s="60"/>
      <c r="Z45" s="60"/>
      <c r="AA45" s="60"/>
      <c r="AB45" s="60"/>
      <c r="AC45" s="60"/>
      <c r="AD45" s="60"/>
      <c r="AE45" s="60"/>
      <c r="AF45" s="60"/>
      <c r="AG45" s="60"/>
      <c r="AH45" s="31">
        <f t="shared" si="0"/>
        <v>1</v>
      </c>
      <c r="AI45" s="64">
        <v>45047</v>
      </c>
      <c r="AJ45" s="64">
        <v>45076</v>
      </c>
      <c r="AK45" s="43" t="s">
        <v>137</v>
      </c>
      <c r="AL45" s="43" t="s">
        <v>698</v>
      </c>
      <c r="AM45" s="43" t="s">
        <v>705</v>
      </c>
      <c r="AN45" s="43" t="s">
        <v>46</v>
      </c>
      <c r="AO45" s="25" t="s">
        <v>47</v>
      </c>
    </row>
    <row r="46" spans="1:42" s="28" customFormat="1" ht="60" x14ac:dyDescent="0.25">
      <c r="A46" s="43" t="s">
        <v>40</v>
      </c>
      <c r="B46" s="60" t="s">
        <v>41</v>
      </c>
      <c r="C46" s="60">
        <v>527</v>
      </c>
      <c r="D46" s="60" t="s">
        <v>70</v>
      </c>
      <c r="E46" s="60" t="s">
        <v>70</v>
      </c>
      <c r="F46" s="44" t="s">
        <v>129</v>
      </c>
      <c r="G46" s="44" t="s">
        <v>138</v>
      </c>
      <c r="H46" s="31">
        <v>0.2</v>
      </c>
      <c r="I46" s="237"/>
      <c r="J46" s="60"/>
      <c r="K46" s="60"/>
      <c r="L46" s="60"/>
      <c r="M46" s="60"/>
      <c r="N46" s="63">
        <v>0.5</v>
      </c>
      <c r="O46" s="60"/>
      <c r="P46" s="60"/>
      <c r="Q46" s="60"/>
      <c r="R46" s="60"/>
      <c r="S46" s="60"/>
      <c r="T46" s="60"/>
      <c r="U46" s="60"/>
      <c r="V46" s="60"/>
      <c r="W46" s="60"/>
      <c r="X46" s="60"/>
      <c r="Y46" s="60"/>
      <c r="Z46" s="63">
        <v>0.5</v>
      </c>
      <c r="AA46" s="60"/>
      <c r="AB46" s="60"/>
      <c r="AC46" s="60"/>
      <c r="AD46" s="60"/>
      <c r="AE46" s="60"/>
      <c r="AF46" s="60"/>
      <c r="AG46" s="60"/>
      <c r="AH46" s="31">
        <f t="shared" si="0"/>
        <v>1</v>
      </c>
      <c r="AI46" s="64">
        <v>44986</v>
      </c>
      <c r="AJ46" s="64">
        <v>45199</v>
      </c>
      <c r="AK46" s="43" t="s">
        <v>139</v>
      </c>
      <c r="AL46" s="43" t="s">
        <v>69</v>
      </c>
      <c r="AM46" s="43" t="s">
        <v>705</v>
      </c>
      <c r="AN46" s="43" t="s">
        <v>46</v>
      </c>
      <c r="AO46" s="25" t="s">
        <v>47</v>
      </c>
    </row>
    <row r="47" spans="1:42" s="28" customFormat="1" ht="75" x14ac:dyDescent="0.25">
      <c r="A47" s="43" t="s">
        <v>40</v>
      </c>
      <c r="B47" s="60" t="s">
        <v>41</v>
      </c>
      <c r="C47" s="60">
        <v>527</v>
      </c>
      <c r="D47" s="60" t="s">
        <v>70</v>
      </c>
      <c r="E47" s="60" t="s">
        <v>70</v>
      </c>
      <c r="F47" s="44" t="s">
        <v>140</v>
      </c>
      <c r="G47" s="44" t="s">
        <v>141</v>
      </c>
      <c r="H47" s="33">
        <v>0.5</v>
      </c>
      <c r="I47" s="240">
        <f>+H47+H48</f>
        <v>1</v>
      </c>
      <c r="J47" s="60"/>
      <c r="K47" s="60"/>
      <c r="L47" s="60"/>
      <c r="M47" s="60"/>
      <c r="N47" s="60"/>
      <c r="O47" s="60"/>
      <c r="P47" s="63">
        <v>0.33</v>
      </c>
      <c r="Q47" s="60"/>
      <c r="R47" s="63">
        <v>0.33</v>
      </c>
      <c r="S47" s="60"/>
      <c r="T47" s="63">
        <v>0.34</v>
      </c>
      <c r="U47" s="60"/>
      <c r="V47" s="60"/>
      <c r="W47" s="60"/>
      <c r="X47" s="60"/>
      <c r="Y47" s="60"/>
      <c r="Z47" s="60"/>
      <c r="AA47" s="60"/>
      <c r="AB47" s="60"/>
      <c r="AC47" s="60"/>
      <c r="AD47" s="60"/>
      <c r="AE47" s="60"/>
      <c r="AF47" s="60"/>
      <c r="AG47" s="60"/>
      <c r="AH47" s="31">
        <f t="shared" si="0"/>
        <v>1</v>
      </c>
      <c r="AI47" s="64">
        <v>45017</v>
      </c>
      <c r="AJ47" s="64">
        <v>45107</v>
      </c>
      <c r="AK47" s="43" t="s">
        <v>142</v>
      </c>
      <c r="AL47" s="43" t="s">
        <v>698</v>
      </c>
      <c r="AM47" s="43" t="s">
        <v>705</v>
      </c>
      <c r="AN47" s="43" t="s">
        <v>46</v>
      </c>
      <c r="AO47" s="25" t="s">
        <v>47</v>
      </c>
    </row>
    <row r="48" spans="1:42" s="28" customFormat="1" ht="88.5" customHeight="1" x14ac:dyDescent="0.25">
      <c r="A48" s="43" t="s">
        <v>40</v>
      </c>
      <c r="B48" s="60" t="s">
        <v>41</v>
      </c>
      <c r="C48" s="60">
        <v>527</v>
      </c>
      <c r="D48" s="60" t="s">
        <v>70</v>
      </c>
      <c r="E48" s="60" t="s">
        <v>70</v>
      </c>
      <c r="F48" s="44" t="s">
        <v>140</v>
      </c>
      <c r="G48" s="44" t="s">
        <v>143</v>
      </c>
      <c r="H48" s="33">
        <v>0.5</v>
      </c>
      <c r="I48" s="258"/>
      <c r="J48" s="60"/>
      <c r="K48" s="60"/>
      <c r="L48" s="60"/>
      <c r="M48" s="60"/>
      <c r="N48" s="60"/>
      <c r="O48" s="60"/>
      <c r="P48" s="63">
        <v>0.2</v>
      </c>
      <c r="Q48" s="60"/>
      <c r="R48" s="63">
        <v>0.2</v>
      </c>
      <c r="S48" s="60"/>
      <c r="T48" s="63">
        <v>0.2</v>
      </c>
      <c r="U48" s="60"/>
      <c r="V48" s="63">
        <v>0.2</v>
      </c>
      <c r="W48" s="60"/>
      <c r="X48" s="63">
        <v>0.2</v>
      </c>
      <c r="Y48" s="60"/>
      <c r="Z48" s="60"/>
      <c r="AA48" s="60"/>
      <c r="AB48" s="60"/>
      <c r="AC48" s="60"/>
      <c r="AD48" s="60"/>
      <c r="AE48" s="60"/>
      <c r="AF48" s="60"/>
      <c r="AG48" s="60"/>
      <c r="AH48" s="31">
        <f t="shared" ref="AH48:AH49" si="2">+J48+L48+N48+P48+R48+T48+V48+X48+Z48+AB48+AD48+AF48</f>
        <v>1</v>
      </c>
      <c r="AI48" s="64">
        <v>45017</v>
      </c>
      <c r="AJ48" s="64">
        <v>45168</v>
      </c>
      <c r="AK48" s="43" t="s">
        <v>144</v>
      </c>
      <c r="AL48" s="43" t="s">
        <v>698</v>
      </c>
      <c r="AM48" s="43" t="s">
        <v>705</v>
      </c>
      <c r="AN48" s="43" t="s">
        <v>46</v>
      </c>
      <c r="AO48" s="25" t="s">
        <v>47</v>
      </c>
    </row>
    <row r="49" spans="1:41" s="28" customFormat="1" ht="75" x14ac:dyDescent="0.25">
      <c r="A49" s="43" t="s">
        <v>40</v>
      </c>
      <c r="B49" s="60" t="s">
        <v>41</v>
      </c>
      <c r="C49" s="60">
        <v>527</v>
      </c>
      <c r="D49" s="60" t="s">
        <v>70</v>
      </c>
      <c r="E49" s="60" t="s">
        <v>70</v>
      </c>
      <c r="F49" s="44" t="s">
        <v>145</v>
      </c>
      <c r="G49" s="44" t="s">
        <v>146</v>
      </c>
      <c r="H49" s="33">
        <v>0.5</v>
      </c>
      <c r="I49" s="244">
        <f>SUM(H49:H50)</f>
        <v>1</v>
      </c>
      <c r="J49" s="63">
        <v>0.33329999999999999</v>
      </c>
      <c r="K49" s="66"/>
      <c r="L49" s="63">
        <v>0.33329999999999999</v>
      </c>
      <c r="M49" s="66"/>
      <c r="N49" s="63">
        <v>0.33329999999999999</v>
      </c>
      <c r="O49" s="60"/>
      <c r="P49" s="60"/>
      <c r="Q49" s="60"/>
      <c r="R49" s="60"/>
      <c r="S49" s="60"/>
      <c r="T49" s="63"/>
      <c r="U49" s="60"/>
      <c r="V49" s="60"/>
      <c r="W49" s="60"/>
      <c r="X49" s="60"/>
      <c r="Y49" s="60"/>
      <c r="Z49" s="63"/>
      <c r="AA49" s="60"/>
      <c r="AB49" s="60"/>
      <c r="AC49" s="60"/>
      <c r="AD49" s="60"/>
      <c r="AE49" s="60"/>
      <c r="AF49" s="63"/>
      <c r="AG49" s="60"/>
      <c r="AH49" s="31">
        <f t="shared" si="2"/>
        <v>0.99990000000000001</v>
      </c>
      <c r="AI49" s="64">
        <v>44928</v>
      </c>
      <c r="AJ49" s="64">
        <v>45016</v>
      </c>
      <c r="AK49" s="43" t="s">
        <v>147</v>
      </c>
      <c r="AL49" s="43" t="s">
        <v>698</v>
      </c>
      <c r="AM49" s="43" t="s">
        <v>705</v>
      </c>
      <c r="AN49" s="43" t="s">
        <v>46</v>
      </c>
      <c r="AO49" s="25" t="s">
        <v>47</v>
      </c>
    </row>
    <row r="50" spans="1:41" s="28" customFormat="1" ht="75" x14ac:dyDescent="0.25">
      <c r="A50" s="43" t="s">
        <v>40</v>
      </c>
      <c r="B50" s="60" t="s">
        <v>41</v>
      </c>
      <c r="C50" s="60">
        <v>527</v>
      </c>
      <c r="D50" s="60" t="s">
        <v>70</v>
      </c>
      <c r="E50" s="60" t="s">
        <v>70</v>
      </c>
      <c r="F50" s="44" t="s">
        <v>145</v>
      </c>
      <c r="G50" s="44" t="s">
        <v>148</v>
      </c>
      <c r="H50" s="33">
        <v>0.5</v>
      </c>
      <c r="I50" s="237"/>
      <c r="J50" s="60"/>
      <c r="K50" s="60"/>
      <c r="L50" s="60"/>
      <c r="M50" s="60"/>
      <c r="N50" s="60"/>
      <c r="O50" s="60"/>
      <c r="P50" s="63"/>
      <c r="Q50" s="60"/>
      <c r="R50" s="63"/>
      <c r="S50" s="60"/>
      <c r="T50" s="60"/>
      <c r="U50" s="60"/>
      <c r="V50" s="63">
        <v>0.5</v>
      </c>
      <c r="W50" s="60"/>
      <c r="X50" s="63">
        <v>0.5</v>
      </c>
      <c r="Y50" s="60"/>
      <c r="Z50" s="63"/>
      <c r="AA50" s="60"/>
      <c r="AB50" s="60"/>
      <c r="AC50" s="60"/>
      <c r="AD50" s="60"/>
      <c r="AE50" s="60"/>
      <c r="AF50" s="60"/>
      <c r="AG50" s="60"/>
      <c r="AH50" s="31">
        <f t="shared" si="0"/>
        <v>1</v>
      </c>
      <c r="AI50" s="64">
        <v>45108</v>
      </c>
      <c r="AJ50" s="64">
        <v>45199</v>
      </c>
      <c r="AK50" s="43" t="s">
        <v>145</v>
      </c>
      <c r="AL50" s="43" t="s">
        <v>698</v>
      </c>
      <c r="AM50" s="43" t="s">
        <v>705</v>
      </c>
      <c r="AN50" s="43" t="s">
        <v>46</v>
      </c>
      <c r="AO50" s="25" t="s">
        <v>47</v>
      </c>
    </row>
    <row r="51" spans="1:41" s="28" customFormat="1" ht="60" x14ac:dyDescent="0.25">
      <c r="A51" s="43" t="s">
        <v>40</v>
      </c>
      <c r="B51" s="60" t="s">
        <v>41</v>
      </c>
      <c r="C51" s="60">
        <v>526</v>
      </c>
      <c r="D51" s="60" t="s">
        <v>70</v>
      </c>
      <c r="E51" s="60" t="s">
        <v>70</v>
      </c>
      <c r="F51" s="44" t="s">
        <v>149</v>
      </c>
      <c r="G51" s="44" t="s">
        <v>150</v>
      </c>
      <c r="H51" s="33">
        <v>1</v>
      </c>
      <c r="I51" s="63">
        <v>1</v>
      </c>
      <c r="J51" s="60"/>
      <c r="K51" s="60"/>
      <c r="L51" s="60"/>
      <c r="M51" s="60"/>
      <c r="N51" s="60"/>
      <c r="O51" s="60"/>
      <c r="P51" s="60"/>
      <c r="Q51" s="60"/>
      <c r="R51" s="60"/>
      <c r="S51" s="60"/>
      <c r="T51" s="60"/>
      <c r="U51" s="60"/>
      <c r="V51" s="63"/>
      <c r="W51" s="60"/>
      <c r="X51" s="63"/>
      <c r="Y51" s="60"/>
      <c r="Z51" s="63">
        <v>0.2</v>
      </c>
      <c r="AA51" s="60"/>
      <c r="AB51" s="63">
        <v>0.2</v>
      </c>
      <c r="AC51" s="60"/>
      <c r="AD51" s="63">
        <v>0.3</v>
      </c>
      <c r="AE51" s="60"/>
      <c r="AF51" s="67">
        <v>0.3</v>
      </c>
      <c r="AG51" s="60"/>
      <c r="AH51" s="31">
        <v>1</v>
      </c>
      <c r="AI51" s="64">
        <v>45170</v>
      </c>
      <c r="AJ51" s="64">
        <v>45290</v>
      </c>
      <c r="AK51" s="43" t="s">
        <v>151</v>
      </c>
      <c r="AL51" s="43" t="s">
        <v>69</v>
      </c>
      <c r="AM51" s="43" t="s">
        <v>746</v>
      </c>
      <c r="AN51" s="43" t="s">
        <v>46</v>
      </c>
      <c r="AO51" s="25" t="s">
        <v>47</v>
      </c>
    </row>
    <row r="52" spans="1:41" ht="143.25" customHeight="1" x14ac:dyDescent="0.25">
      <c r="A52" s="43" t="s">
        <v>152</v>
      </c>
      <c r="B52" s="60" t="s">
        <v>153</v>
      </c>
      <c r="C52" s="60">
        <v>329</v>
      </c>
      <c r="D52" s="240">
        <v>0.25</v>
      </c>
      <c r="E52" s="254">
        <v>1006256289</v>
      </c>
      <c r="F52" s="43" t="s">
        <v>154</v>
      </c>
      <c r="G52" s="43" t="s">
        <v>155</v>
      </c>
      <c r="H52" s="33">
        <v>0.2</v>
      </c>
      <c r="I52" s="260">
        <f>+H52+H53+H54+H55+H56+H57+H58</f>
        <v>0.99999999999999989</v>
      </c>
      <c r="J52" s="31">
        <v>0.05</v>
      </c>
      <c r="K52" s="31"/>
      <c r="L52" s="31">
        <v>0.05</v>
      </c>
      <c r="M52" s="31"/>
      <c r="N52" s="31">
        <v>0.09</v>
      </c>
      <c r="O52" s="31"/>
      <c r="P52" s="31">
        <v>0.09</v>
      </c>
      <c r="Q52" s="31"/>
      <c r="R52" s="31">
        <v>0.09</v>
      </c>
      <c r="S52" s="31"/>
      <c r="T52" s="31">
        <v>0.09</v>
      </c>
      <c r="U52" s="31"/>
      <c r="V52" s="31">
        <v>0.09</v>
      </c>
      <c r="W52" s="31"/>
      <c r="X52" s="31">
        <v>0.09</v>
      </c>
      <c r="Y52" s="31"/>
      <c r="Z52" s="31">
        <v>0.09</v>
      </c>
      <c r="AA52" s="31"/>
      <c r="AB52" s="31">
        <v>0.09</v>
      </c>
      <c r="AC52" s="31"/>
      <c r="AD52" s="31">
        <v>0.09</v>
      </c>
      <c r="AE52" s="31"/>
      <c r="AF52" s="31">
        <v>0.09</v>
      </c>
      <c r="AG52" s="33"/>
      <c r="AH52" s="31">
        <f t="shared" si="0"/>
        <v>0.99999999999999978</v>
      </c>
      <c r="AI52" s="64">
        <v>44928</v>
      </c>
      <c r="AJ52" s="64">
        <v>45291</v>
      </c>
      <c r="AK52" s="43" t="s">
        <v>156</v>
      </c>
      <c r="AL52" s="43" t="s">
        <v>157</v>
      </c>
      <c r="AM52" s="43" t="s">
        <v>158</v>
      </c>
      <c r="AN52" s="43" t="s">
        <v>159</v>
      </c>
      <c r="AO52" s="43" t="s">
        <v>160</v>
      </c>
    </row>
    <row r="53" spans="1:41" ht="75" x14ac:dyDescent="0.25">
      <c r="A53" s="43" t="s">
        <v>152</v>
      </c>
      <c r="B53" s="60" t="s">
        <v>153</v>
      </c>
      <c r="C53" s="60">
        <v>329</v>
      </c>
      <c r="D53" s="227"/>
      <c r="E53" s="255"/>
      <c r="F53" s="43" t="s">
        <v>154</v>
      </c>
      <c r="G53" s="44" t="s">
        <v>161</v>
      </c>
      <c r="H53" s="33">
        <v>0.1</v>
      </c>
      <c r="I53" s="260"/>
      <c r="J53" s="33"/>
      <c r="K53" s="33"/>
      <c r="L53" s="33"/>
      <c r="M53" s="33"/>
      <c r="N53" s="33">
        <v>0.25</v>
      </c>
      <c r="O53" s="33"/>
      <c r="P53" s="33"/>
      <c r="Q53" s="33"/>
      <c r="R53" s="33"/>
      <c r="S53" s="33"/>
      <c r="T53" s="33">
        <v>0.25</v>
      </c>
      <c r="U53" s="33"/>
      <c r="V53" s="33"/>
      <c r="W53" s="33"/>
      <c r="X53" s="33"/>
      <c r="Y53" s="33"/>
      <c r="Z53" s="33">
        <v>0.25</v>
      </c>
      <c r="AA53" s="33"/>
      <c r="AB53" s="33"/>
      <c r="AC53" s="33"/>
      <c r="AD53" s="33"/>
      <c r="AE53" s="33"/>
      <c r="AF53" s="33">
        <v>0.25</v>
      </c>
      <c r="AG53" s="33"/>
      <c r="AH53" s="31">
        <f t="shared" si="0"/>
        <v>1</v>
      </c>
      <c r="AI53" s="64">
        <v>44986</v>
      </c>
      <c r="AJ53" s="64">
        <v>45291</v>
      </c>
      <c r="AK53" s="43" t="s">
        <v>162</v>
      </c>
      <c r="AL53" s="43" t="s">
        <v>157</v>
      </c>
      <c r="AM53" s="43" t="s">
        <v>158</v>
      </c>
      <c r="AN53" s="43" t="s">
        <v>159</v>
      </c>
      <c r="AO53" s="43" t="s">
        <v>160</v>
      </c>
    </row>
    <row r="54" spans="1:41" ht="75" x14ac:dyDescent="0.25">
      <c r="A54" s="43" t="s">
        <v>152</v>
      </c>
      <c r="B54" s="60" t="s">
        <v>153</v>
      </c>
      <c r="C54" s="60">
        <v>329</v>
      </c>
      <c r="D54" s="227"/>
      <c r="E54" s="255"/>
      <c r="F54" s="43" t="s">
        <v>154</v>
      </c>
      <c r="G54" s="44" t="s">
        <v>163</v>
      </c>
      <c r="H54" s="33">
        <v>0.2</v>
      </c>
      <c r="I54" s="260"/>
      <c r="J54" s="33"/>
      <c r="K54" s="33"/>
      <c r="L54" s="33"/>
      <c r="M54" s="33"/>
      <c r="N54" s="33">
        <v>0.25</v>
      </c>
      <c r="O54" s="33"/>
      <c r="P54" s="33"/>
      <c r="Q54" s="33"/>
      <c r="R54" s="33"/>
      <c r="S54" s="33"/>
      <c r="T54" s="33">
        <v>0.25</v>
      </c>
      <c r="U54" s="33"/>
      <c r="V54" s="33"/>
      <c r="W54" s="33"/>
      <c r="X54" s="33"/>
      <c r="Y54" s="33"/>
      <c r="Z54" s="33">
        <v>0.25</v>
      </c>
      <c r="AA54" s="33"/>
      <c r="AB54" s="33"/>
      <c r="AC54" s="33"/>
      <c r="AD54" s="33"/>
      <c r="AE54" s="33"/>
      <c r="AF54" s="33">
        <v>0.25</v>
      </c>
      <c r="AG54" s="33"/>
      <c r="AH54" s="31">
        <f t="shared" si="0"/>
        <v>1</v>
      </c>
      <c r="AI54" s="64">
        <v>44986</v>
      </c>
      <c r="AJ54" s="64">
        <v>45291</v>
      </c>
      <c r="AK54" s="43" t="s">
        <v>164</v>
      </c>
      <c r="AL54" s="43" t="s">
        <v>157</v>
      </c>
      <c r="AM54" s="43" t="s">
        <v>158</v>
      </c>
      <c r="AN54" s="43" t="s">
        <v>159</v>
      </c>
      <c r="AO54" s="43" t="s">
        <v>160</v>
      </c>
    </row>
    <row r="55" spans="1:41" ht="85.5" customHeight="1" x14ac:dyDescent="0.25">
      <c r="A55" s="43" t="s">
        <v>152</v>
      </c>
      <c r="B55" s="60" t="s">
        <v>153</v>
      </c>
      <c r="C55" s="60">
        <v>329</v>
      </c>
      <c r="D55" s="227"/>
      <c r="E55" s="255"/>
      <c r="F55" s="43" t="s">
        <v>154</v>
      </c>
      <c r="G55" s="44" t="s">
        <v>165</v>
      </c>
      <c r="H55" s="33">
        <v>0.1</v>
      </c>
      <c r="I55" s="260"/>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166</v>
      </c>
      <c r="AL55" s="43" t="s">
        <v>157</v>
      </c>
      <c r="AM55" s="43" t="s">
        <v>158</v>
      </c>
      <c r="AN55" s="43" t="s">
        <v>159</v>
      </c>
      <c r="AO55" s="43" t="s">
        <v>160</v>
      </c>
    </row>
    <row r="56" spans="1:41" ht="75" x14ac:dyDescent="0.25">
      <c r="A56" s="43" t="s">
        <v>152</v>
      </c>
      <c r="B56" s="60" t="s">
        <v>153</v>
      </c>
      <c r="C56" s="60">
        <v>329</v>
      </c>
      <c r="D56" s="227"/>
      <c r="E56" s="255"/>
      <c r="F56" s="43" t="s">
        <v>154</v>
      </c>
      <c r="G56" s="44" t="s">
        <v>167</v>
      </c>
      <c r="H56" s="33">
        <v>0.1</v>
      </c>
      <c r="I56" s="260"/>
      <c r="J56" s="31">
        <v>0.05</v>
      </c>
      <c r="K56" s="31"/>
      <c r="L56" s="31">
        <v>0.05</v>
      </c>
      <c r="M56" s="31"/>
      <c r="N56" s="31">
        <v>0.09</v>
      </c>
      <c r="O56" s="31"/>
      <c r="P56" s="31">
        <v>0.09</v>
      </c>
      <c r="Q56" s="31"/>
      <c r="R56" s="31">
        <v>0.09</v>
      </c>
      <c r="S56" s="31"/>
      <c r="T56" s="31">
        <v>0.09</v>
      </c>
      <c r="U56" s="31"/>
      <c r="V56" s="31">
        <v>0.09</v>
      </c>
      <c r="W56" s="31"/>
      <c r="X56" s="31">
        <v>0.09</v>
      </c>
      <c r="Y56" s="31"/>
      <c r="Z56" s="31">
        <v>0.09</v>
      </c>
      <c r="AA56" s="31"/>
      <c r="AB56" s="31">
        <v>0.09</v>
      </c>
      <c r="AC56" s="31"/>
      <c r="AD56" s="31">
        <v>0.09</v>
      </c>
      <c r="AE56" s="31"/>
      <c r="AF56" s="31">
        <v>0.09</v>
      </c>
      <c r="AG56" s="33"/>
      <c r="AH56" s="31">
        <f t="shared" si="0"/>
        <v>0.99999999999999978</v>
      </c>
      <c r="AI56" s="64">
        <v>44928</v>
      </c>
      <c r="AJ56" s="64">
        <v>45291</v>
      </c>
      <c r="AK56" s="43" t="s">
        <v>168</v>
      </c>
      <c r="AL56" s="43" t="s">
        <v>157</v>
      </c>
      <c r="AM56" s="43" t="s">
        <v>158</v>
      </c>
      <c r="AN56" s="43" t="s">
        <v>159</v>
      </c>
      <c r="AO56" s="43" t="s">
        <v>160</v>
      </c>
    </row>
    <row r="57" spans="1:41" ht="75" x14ac:dyDescent="0.25">
      <c r="A57" s="43" t="s">
        <v>152</v>
      </c>
      <c r="B57" s="60" t="s">
        <v>153</v>
      </c>
      <c r="C57" s="60">
        <v>329</v>
      </c>
      <c r="D57" s="227"/>
      <c r="E57" s="255"/>
      <c r="F57" s="43" t="s">
        <v>154</v>
      </c>
      <c r="G57" s="44" t="s">
        <v>169</v>
      </c>
      <c r="H57" s="33">
        <v>0.2</v>
      </c>
      <c r="I57" s="260"/>
      <c r="J57" s="33"/>
      <c r="K57" s="33"/>
      <c r="L57" s="33"/>
      <c r="M57" s="33"/>
      <c r="N57" s="33"/>
      <c r="O57" s="33"/>
      <c r="P57" s="33"/>
      <c r="Q57" s="33"/>
      <c r="R57" s="33"/>
      <c r="S57" s="33"/>
      <c r="T57" s="33"/>
      <c r="U57" s="33"/>
      <c r="V57" s="33"/>
      <c r="W57" s="33"/>
      <c r="X57" s="33">
        <v>0.3</v>
      </c>
      <c r="Y57" s="33"/>
      <c r="Z57" s="33">
        <v>0.7</v>
      </c>
      <c r="AA57" s="33"/>
      <c r="AB57" s="33"/>
      <c r="AC57" s="33"/>
      <c r="AD57" s="33"/>
      <c r="AE57" s="33"/>
      <c r="AF57" s="33"/>
      <c r="AG57" s="33"/>
      <c r="AH57" s="31">
        <f t="shared" si="0"/>
        <v>1</v>
      </c>
      <c r="AI57" s="64">
        <v>45139</v>
      </c>
      <c r="AJ57" s="64">
        <v>45199</v>
      </c>
      <c r="AK57" s="43" t="s">
        <v>170</v>
      </c>
      <c r="AL57" s="43" t="s">
        <v>157</v>
      </c>
      <c r="AM57" s="43" t="s">
        <v>158</v>
      </c>
      <c r="AN57" s="43" t="s">
        <v>159</v>
      </c>
      <c r="AO57" s="43" t="s">
        <v>160</v>
      </c>
    </row>
    <row r="58" spans="1:41" ht="75" x14ac:dyDescent="0.25">
      <c r="A58" s="43" t="s">
        <v>152</v>
      </c>
      <c r="B58" s="60" t="s">
        <v>153</v>
      </c>
      <c r="C58" s="60">
        <v>329</v>
      </c>
      <c r="D58" s="227"/>
      <c r="E58" s="255"/>
      <c r="F58" s="43" t="s">
        <v>154</v>
      </c>
      <c r="G58" s="43" t="s">
        <v>171</v>
      </c>
      <c r="H58" s="33">
        <v>0.1</v>
      </c>
      <c r="I58" s="260"/>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172</v>
      </c>
      <c r="AL58" s="43" t="s">
        <v>157</v>
      </c>
      <c r="AM58" s="43" t="s">
        <v>158</v>
      </c>
      <c r="AN58" s="43" t="s">
        <v>159</v>
      </c>
      <c r="AO58" s="43" t="s">
        <v>160</v>
      </c>
    </row>
    <row r="59" spans="1:41" ht="75" x14ac:dyDescent="0.25">
      <c r="A59" s="43" t="s">
        <v>152</v>
      </c>
      <c r="B59" s="60" t="s">
        <v>153</v>
      </c>
      <c r="C59" s="60">
        <v>329</v>
      </c>
      <c r="D59" s="60" t="s">
        <v>70</v>
      </c>
      <c r="E59" s="60" t="s">
        <v>70</v>
      </c>
      <c r="F59" s="43" t="s">
        <v>175</v>
      </c>
      <c r="G59" s="43" t="s">
        <v>176</v>
      </c>
      <c r="H59" s="33">
        <v>0.5</v>
      </c>
      <c r="I59" s="229">
        <f>+H59+H60</f>
        <v>1</v>
      </c>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ref="AH59:AH70" si="3">+J59+L59+N59+P59+R59+T59+V59+X59+Z59+AB59+AD59+AF59</f>
        <v>0.99999999999999978</v>
      </c>
      <c r="AI59" s="64">
        <v>44928</v>
      </c>
      <c r="AJ59" s="64">
        <v>45291</v>
      </c>
      <c r="AK59" s="43" t="s">
        <v>177</v>
      </c>
      <c r="AL59" s="43" t="s">
        <v>157</v>
      </c>
      <c r="AM59" s="43" t="s">
        <v>158</v>
      </c>
      <c r="AN59" s="43" t="s">
        <v>159</v>
      </c>
      <c r="AO59" s="43" t="s">
        <v>160</v>
      </c>
    </row>
    <row r="60" spans="1:41" ht="75" x14ac:dyDescent="0.25">
      <c r="A60" s="43" t="s">
        <v>152</v>
      </c>
      <c r="B60" s="60" t="s">
        <v>153</v>
      </c>
      <c r="C60" s="60">
        <v>329</v>
      </c>
      <c r="D60" s="60" t="s">
        <v>70</v>
      </c>
      <c r="E60" s="60" t="s">
        <v>70</v>
      </c>
      <c r="F60" s="43" t="s">
        <v>175</v>
      </c>
      <c r="G60" s="43" t="s">
        <v>178</v>
      </c>
      <c r="H60" s="33">
        <v>0.5</v>
      </c>
      <c r="I60" s="231"/>
      <c r="J60" s="31">
        <v>0.05</v>
      </c>
      <c r="K60" s="31"/>
      <c r="L60" s="31">
        <v>0.05</v>
      </c>
      <c r="M60" s="31"/>
      <c r="N60" s="31">
        <v>0.09</v>
      </c>
      <c r="O60" s="31"/>
      <c r="P60" s="31">
        <v>0.09</v>
      </c>
      <c r="Q60" s="31"/>
      <c r="R60" s="31">
        <v>0.09</v>
      </c>
      <c r="S60" s="31"/>
      <c r="T60" s="31">
        <v>0.09</v>
      </c>
      <c r="U60" s="31"/>
      <c r="V60" s="31">
        <v>0.09</v>
      </c>
      <c r="W60" s="31"/>
      <c r="X60" s="31">
        <v>0.09</v>
      </c>
      <c r="Y60" s="31"/>
      <c r="Z60" s="31">
        <v>0.09</v>
      </c>
      <c r="AA60" s="31"/>
      <c r="AB60" s="31">
        <v>0.09</v>
      </c>
      <c r="AC60" s="31"/>
      <c r="AD60" s="31">
        <v>0.09</v>
      </c>
      <c r="AE60" s="31"/>
      <c r="AF60" s="31">
        <v>0.09</v>
      </c>
      <c r="AG60" s="33"/>
      <c r="AH60" s="31">
        <f t="shared" si="3"/>
        <v>0.99999999999999978</v>
      </c>
      <c r="AI60" s="64">
        <v>44928</v>
      </c>
      <c r="AJ60" s="64">
        <v>45291</v>
      </c>
      <c r="AK60" s="43" t="s">
        <v>179</v>
      </c>
      <c r="AL60" s="43" t="s">
        <v>157</v>
      </c>
      <c r="AM60" s="43" t="s">
        <v>158</v>
      </c>
      <c r="AN60" s="43" t="s">
        <v>159</v>
      </c>
      <c r="AO60" s="43" t="s">
        <v>160</v>
      </c>
    </row>
    <row r="61" spans="1:41" ht="60" x14ac:dyDescent="0.25">
      <c r="A61" s="43" t="s">
        <v>40</v>
      </c>
      <c r="B61" s="60" t="s">
        <v>41</v>
      </c>
      <c r="C61" s="60">
        <v>528</v>
      </c>
      <c r="D61" s="60" t="s">
        <v>70</v>
      </c>
      <c r="E61" s="60" t="s">
        <v>70</v>
      </c>
      <c r="F61" s="44" t="s">
        <v>721</v>
      </c>
      <c r="G61" s="44" t="s">
        <v>180</v>
      </c>
      <c r="H61" s="31">
        <v>0.2</v>
      </c>
      <c r="I61" s="260">
        <f>SUM(H61:H67)</f>
        <v>0.99999999999999989</v>
      </c>
      <c r="J61" s="31">
        <v>0.05</v>
      </c>
      <c r="K61" s="31"/>
      <c r="L61" s="31">
        <v>0.08</v>
      </c>
      <c r="M61" s="31"/>
      <c r="N61" s="31">
        <v>0.08</v>
      </c>
      <c r="O61" s="31"/>
      <c r="P61" s="31">
        <v>0.1</v>
      </c>
      <c r="Q61" s="31"/>
      <c r="R61" s="31">
        <v>0.1</v>
      </c>
      <c r="S61" s="31"/>
      <c r="T61" s="31">
        <v>0.09</v>
      </c>
      <c r="U61" s="31"/>
      <c r="V61" s="31">
        <v>0.09</v>
      </c>
      <c r="W61" s="31"/>
      <c r="X61" s="31">
        <v>0.09</v>
      </c>
      <c r="Y61" s="31"/>
      <c r="Z61" s="31">
        <v>0.08</v>
      </c>
      <c r="AA61" s="31"/>
      <c r="AB61" s="31">
        <v>0.08</v>
      </c>
      <c r="AC61" s="31"/>
      <c r="AD61" s="31">
        <v>0.08</v>
      </c>
      <c r="AE61" s="31"/>
      <c r="AF61" s="31">
        <v>0.08</v>
      </c>
      <c r="AG61" s="31"/>
      <c r="AH61" s="31">
        <f t="shared" si="3"/>
        <v>0.99999999999999978</v>
      </c>
      <c r="AI61" s="62">
        <v>44929</v>
      </c>
      <c r="AJ61" s="62">
        <v>45290</v>
      </c>
      <c r="AK61" s="44" t="s">
        <v>181</v>
      </c>
      <c r="AL61" s="44" t="s">
        <v>697</v>
      </c>
      <c r="AM61" s="25" t="s">
        <v>182</v>
      </c>
      <c r="AN61" s="25" t="s">
        <v>183</v>
      </c>
      <c r="AO61" s="25" t="s">
        <v>184</v>
      </c>
    </row>
    <row r="62" spans="1:41" ht="78" customHeight="1" x14ac:dyDescent="0.25">
      <c r="A62" s="43" t="s">
        <v>40</v>
      </c>
      <c r="B62" s="60" t="s">
        <v>41</v>
      </c>
      <c r="C62" s="60">
        <v>528</v>
      </c>
      <c r="D62" s="60" t="s">
        <v>70</v>
      </c>
      <c r="E62" s="60" t="s">
        <v>70</v>
      </c>
      <c r="F62" s="44" t="s">
        <v>721</v>
      </c>
      <c r="G62" s="44" t="s">
        <v>185</v>
      </c>
      <c r="H62" s="31">
        <v>0.2</v>
      </c>
      <c r="I62" s="260"/>
      <c r="J62" s="31">
        <v>0.08</v>
      </c>
      <c r="K62" s="31"/>
      <c r="L62" s="31">
        <v>0.08</v>
      </c>
      <c r="M62" s="31"/>
      <c r="N62" s="31">
        <v>0.09</v>
      </c>
      <c r="O62" s="31"/>
      <c r="P62" s="31">
        <v>0.09</v>
      </c>
      <c r="Q62" s="31"/>
      <c r="R62" s="31">
        <v>0.08</v>
      </c>
      <c r="S62" s="31"/>
      <c r="T62" s="31">
        <v>0.08</v>
      </c>
      <c r="U62" s="31"/>
      <c r="V62" s="31">
        <v>0.08</v>
      </c>
      <c r="W62" s="31"/>
      <c r="X62" s="31">
        <v>0.08</v>
      </c>
      <c r="Y62" s="31"/>
      <c r="Z62" s="31">
        <v>0.09</v>
      </c>
      <c r="AA62" s="31"/>
      <c r="AB62" s="31">
        <v>0.09</v>
      </c>
      <c r="AC62" s="31"/>
      <c r="AD62" s="31">
        <v>0.08</v>
      </c>
      <c r="AE62" s="31"/>
      <c r="AF62" s="31">
        <v>0.08</v>
      </c>
      <c r="AG62" s="31"/>
      <c r="AH62" s="31">
        <f t="shared" si="3"/>
        <v>0.99999999999999978</v>
      </c>
      <c r="AI62" s="62">
        <v>44929</v>
      </c>
      <c r="AJ62" s="62">
        <v>45290</v>
      </c>
      <c r="AK62" s="44" t="s">
        <v>186</v>
      </c>
      <c r="AL62" s="44" t="s">
        <v>697</v>
      </c>
      <c r="AM62" s="25" t="s">
        <v>182</v>
      </c>
      <c r="AN62" s="25" t="s">
        <v>183</v>
      </c>
      <c r="AO62" s="25" t="s">
        <v>184</v>
      </c>
    </row>
    <row r="63" spans="1:41" ht="60" x14ac:dyDescent="0.25">
      <c r="A63" s="43" t="s">
        <v>40</v>
      </c>
      <c r="B63" s="60" t="s">
        <v>41</v>
      </c>
      <c r="C63" s="60">
        <v>528</v>
      </c>
      <c r="D63" s="60" t="s">
        <v>70</v>
      </c>
      <c r="E63" s="60" t="s">
        <v>70</v>
      </c>
      <c r="F63" s="44" t="s">
        <v>721</v>
      </c>
      <c r="G63" s="44" t="s">
        <v>187</v>
      </c>
      <c r="H63" s="31">
        <v>0.1</v>
      </c>
      <c r="I63" s="260"/>
      <c r="J63" s="31">
        <v>0.08</v>
      </c>
      <c r="K63" s="31"/>
      <c r="L63" s="31">
        <v>0.08</v>
      </c>
      <c r="M63" s="31"/>
      <c r="N63" s="31">
        <v>0.09</v>
      </c>
      <c r="O63" s="31"/>
      <c r="P63" s="31">
        <v>0.09</v>
      </c>
      <c r="Q63" s="31"/>
      <c r="R63" s="31">
        <v>0.08</v>
      </c>
      <c r="S63" s="31"/>
      <c r="T63" s="31">
        <v>0.08</v>
      </c>
      <c r="U63" s="31"/>
      <c r="V63" s="31">
        <v>0.08</v>
      </c>
      <c r="W63" s="31"/>
      <c r="X63" s="31">
        <v>0.08</v>
      </c>
      <c r="Y63" s="31"/>
      <c r="Z63" s="31">
        <v>0.09</v>
      </c>
      <c r="AA63" s="31"/>
      <c r="AB63" s="31">
        <v>0.09</v>
      </c>
      <c r="AC63" s="31"/>
      <c r="AD63" s="31">
        <v>0.08</v>
      </c>
      <c r="AE63" s="31"/>
      <c r="AF63" s="31">
        <v>0.08</v>
      </c>
      <c r="AG63" s="31"/>
      <c r="AH63" s="31">
        <f t="shared" si="3"/>
        <v>0.99999999999999978</v>
      </c>
      <c r="AI63" s="62">
        <v>44929</v>
      </c>
      <c r="AJ63" s="62">
        <v>45290</v>
      </c>
      <c r="AK63" s="44" t="s">
        <v>188</v>
      </c>
      <c r="AL63" s="44" t="s">
        <v>697</v>
      </c>
      <c r="AM63" s="25" t="s">
        <v>182</v>
      </c>
      <c r="AN63" s="25" t="s">
        <v>183</v>
      </c>
      <c r="AO63" s="25" t="s">
        <v>184</v>
      </c>
    </row>
    <row r="64" spans="1:41" ht="136.5" customHeight="1" x14ac:dyDescent="0.25">
      <c r="A64" s="43" t="s">
        <v>40</v>
      </c>
      <c r="B64" s="60" t="s">
        <v>41</v>
      </c>
      <c r="C64" s="60">
        <v>528</v>
      </c>
      <c r="D64" s="60" t="s">
        <v>70</v>
      </c>
      <c r="E64" s="60" t="s">
        <v>70</v>
      </c>
      <c r="F64" s="44" t="s">
        <v>721</v>
      </c>
      <c r="G64" s="44" t="s">
        <v>189</v>
      </c>
      <c r="H64" s="31">
        <v>0.2</v>
      </c>
      <c r="I64" s="260"/>
      <c r="J64" s="31">
        <v>0.08</v>
      </c>
      <c r="K64" s="31"/>
      <c r="L64" s="31">
        <v>0.08</v>
      </c>
      <c r="M64" s="31"/>
      <c r="N64" s="31">
        <v>0.09</v>
      </c>
      <c r="O64" s="31"/>
      <c r="P64" s="31">
        <v>0.09</v>
      </c>
      <c r="Q64" s="31"/>
      <c r="R64" s="31">
        <v>0.08</v>
      </c>
      <c r="S64" s="31"/>
      <c r="T64" s="31">
        <v>0.08</v>
      </c>
      <c r="U64" s="31"/>
      <c r="V64" s="31">
        <v>0.08</v>
      </c>
      <c r="W64" s="31"/>
      <c r="X64" s="31">
        <v>0.08</v>
      </c>
      <c r="Y64" s="31"/>
      <c r="Z64" s="31">
        <v>0.09</v>
      </c>
      <c r="AA64" s="31"/>
      <c r="AB64" s="31">
        <v>0.09</v>
      </c>
      <c r="AC64" s="31"/>
      <c r="AD64" s="31">
        <v>0.08</v>
      </c>
      <c r="AE64" s="31"/>
      <c r="AF64" s="31">
        <v>0.08</v>
      </c>
      <c r="AG64" s="31"/>
      <c r="AH64" s="31">
        <f t="shared" si="3"/>
        <v>0.99999999999999978</v>
      </c>
      <c r="AI64" s="62">
        <v>44929</v>
      </c>
      <c r="AJ64" s="62">
        <v>45290</v>
      </c>
      <c r="AK64" s="44" t="s">
        <v>190</v>
      </c>
      <c r="AL64" s="44" t="s">
        <v>697</v>
      </c>
      <c r="AM64" s="25" t="s">
        <v>182</v>
      </c>
      <c r="AN64" s="25" t="s">
        <v>183</v>
      </c>
      <c r="AO64" s="25" t="s">
        <v>184</v>
      </c>
    </row>
    <row r="65" spans="1:41" ht="120" x14ac:dyDescent="0.25">
      <c r="A65" s="43" t="s">
        <v>40</v>
      </c>
      <c r="B65" s="60" t="s">
        <v>41</v>
      </c>
      <c r="C65" s="60">
        <v>528</v>
      </c>
      <c r="D65" s="60" t="s">
        <v>70</v>
      </c>
      <c r="E65" s="60" t="s">
        <v>70</v>
      </c>
      <c r="F65" s="44" t="s">
        <v>721</v>
      </c>
      <c r="G65" s="44" t="s">
        <v>191</v>
      </c>
      <c r="H65" s="31">
        <v>0.1</v>
      </c>
      <c r="I65" s="260"/>
      <c r="J65" s="31"/>
      <c r="K65" s="31"/>
      <c r="L65" s="31">
        <v>0.17</v>
      </c>
      <c r="M65" s="31"/>
      <c r="N65" s="31"/>
      <c r="O65" s="31"/>
      <c r="P65" s="31">
        <v>0.16</v>
      </c>
      <c r="Q65" s="31"/>
      <c r="R65" s="31"/>
      <c r="S65" s="31"/>
      <c r="T65" s="31">
        <v>0.17</v>
      </c>
      <c r="U65" s="31"/>
      <c r="V65" s="31"/>
      <c r="W65" s="31"/>
      <c r="X65" s="31">
        <v>0.16</v>
      </c>
      <c r="Y65" s="31"/>
      <c r="Z65" s="31"/>
      <c r="AA65" s="31"/>
      <c r="AB65" s="31">
        <v>0.17</v>
      </c>
      <c r="AC65" s="31"/>
      <c r="AD65" s="31"/>
      <c r="AE65" s="31"/>
      <c r="AF65" s="31">
        <v>0.17</v>
      </c>
      <c r="AG65" s="31"/>
      <c r="AH65" s="31">
        <f t="shared" si="3"/>
        <v>1</v>
      </c>
      <c r="AI65" s="62">
        <v>44929</v>
      </c>
      <c r="AJ65" s="62">
        <v>45290</v>
      </c>
      <c r="AK65" s="44" t="s">
        <v>192</v>
      </c>
      <c r="AL65" s="44" t="s">
        <v>697</v>
      </c>
      <c r="AM65" s="25" t="s">
        <v>182</v>
      </c>
      <c r="AN65" s="25" t="s">
        <v>183</v>
      </c>
      <c r="AO65" s="25" t="s">
        <v>184</v>
      </c>
    </row>
    <row r="66" spans="1:41" ht="75" x14ac:dyDescent="0.25">
      <c r="A66" s="43" t="s">
        <v>40</v>
      </c>
      <c r="B66" s="60" t="s">
        <v>41</v>
      </c>
      <c r="C66" s="60">
        <v>528</v>
      </c>
      <c r="D66" s="60" t="s">
        <v>70</v>
      </c>
      <c r="E66" s="60" t="s">
        <v>70</v>
      </c>
      <c r="F66" s="44" t="s">
        <v>721</v>
      </c>
      <c r="G66" s="44" t="s">
        <v>193</v>
      </c>
      <c r="H66" s="31">
        <v>0.1</v>
      </c>
      <c r="I66" s="260"/>
      <c r="J66" s="31"/>
      <c r="K66" s="31"/>
      <c r="L66" s="31"/>
      <c r="M66" s="31"/>
      <c r="N66" s="31"/>
      <c r="O66" s="31"/>
      <c r="P66" s="31"/>
      <c r="Q66" s="31"/>
      <c r="R66" s="31"/>
      <c r="S66" s="31"/>
      <c r="T66" s="31"/>
      <c r="U66" s="31"/>
      <c r="V66" s="31"/>
      <c r="W66" s="31"/>
      <c r="X66" s="31"/>
      <c r="Y66" s="31"/>
      <c r="Z66" s="31"/>
      <c r="AA66" s="31"/>
      <c r="AB66" s="31"/>
      <c r="AC66" s="31"/>
      <c r="AD66" s="31">
        <v>1</v>
      </c>
      <c r="AE66" s="31"/>
      <c r="AF66" s="31"/>
      <c r="AG66" s="31"/>
      <c r="AH66" s="31">
        <f t="shared" si="3"/>
        <v>1</v>
      </c>
      <c r="AI66" s="62">
        <v>45231</v>
      </c>
      <c r="AJ66" s="62">
        <v>45260</v>
      </c>
      <c r="AK66" s="44" t="s">
        <v>655</v>
      </c>
      <c r="AL66" s="44" t="s">
        <v>697</v>
      </c>
      <c r="AM66" s="25" t="s">
        <v>182</v>
      </c>
      <c r="AN66" s="25" t="s">
        <v>183</v>
      </c>
      <c r="AO66" s="25" t="s">
        <v>184</v>
      </c>
    </row>
    <row r="67" spans="1:41" ht="75" x14ac:dyDescent="0.25">
      <c r="A67" s="43" t="s">
        <v>40</v>
      </c>
      <c r="B67" s="60" t="s">
        <v>41</v>
      </c>
      <c r="C67" s="60">
        <v>528</v>
      </c>
      <c r="D67" s="60" t="s">
        <v>70</v>
      </c>
      <c r="E67" s="60" t="s">
        <v>70</v>
      </c>
      <c r="F67" s="44" t="s">
        <v>721</v>
      </c>
      <c r="G67" s="44" t="s">
        <v>194</v>
      </c>
      <c r="H67" s="31">
        <v>0.1</v>
      </c>
      <c r="I67" s="260"/>
      <c r="J67" s="31"/>
      <c r="K67" s="31"/>
      <c r="L67" s="31"/>
      <c r="M67" s="31"/>
      <c r="N67" s="31">
        <v>0.5</v>
      </c>
      <c r="O67" s="31"/>
      <c r="P67" s="31"/>
      <c r="Q67" s="31"/>
      <c r="R67" s="31"/>
      <c r="S67" s="31"/>
      <c r="T67" s="31"/>
      <c r="U67" s="31"/>
      <c r="V67" s="31"/>
      <c r="W67" s="31"/>
      <c r="X67" s="31"/>
      <c r="Y67" s="31"/>
      <c r="Z67" s="31">
        <v>0.5</v>
      </c>
      <c r="AA67" s="31"/>
      <c r="AB67" s="31"/>
      <c r="AC67" s="31"/>
      <c r="AD67" s="31"/>
      <c r="AE67" s="31"/>
      <c r="AF67" s="31"/>
      <c r="AG67" s="31"/>
      <c r="AH67" s="31">
        <f t="shared" si="3"/>
        <v>1</v>
      </c>
      <c r="AI67" s="62">
        <v>44986</v>
      </c>
      <c r="AJ67" s="62">
        <v>45229</v>
      </c>
      <c r="AK67" s="44" t="s">
        <v>195</v>
      </c>
      <c r="AL67" s="44" t="s">
        <v>697</v>
      </c>
      <c r="AM67" s="25" t="s">
        <v>182</v>
      </c>
      <c r="AN67" s="25" t="s">
        <v>183</v>
      </c>
      <c r="AO67" s="25" t="s">
        <v>184</v>
      </c>
    </row>
    <row r="68" spans="1:41" ht="90" x14ac:dyDescent="0.25">
      <c r="A68" s="43" t="s">
        <v>40</v>
      </c>
      <c r="B68" s="60" t="s">
        <v>41</v>
      </c>
      <c r="C68" s="60">
        <v>528</v>
      </c>
      <c r="D68" s="60">
        <v>1</v>
      </c>
      <c r="E68" s="60" t="s">
        <v>70</v>
      </c>
      <c r="F68" s="43" t="s">
        <v>196</v>
      </c>
      <c r="G68" s="43" t="s">
        <v>197</v>
      </c>
      <c r="H68" s="63">
        <v>0.5</v>
      </c>
      <c r="I68" s="244">
        <v>1</v>
      </c>
      <c r="J68" s="63"/>
      <c r="K68" s="60"/>
      <c r="L68" s="63">
        <v>0.09</v>
      </c>
      <c r="M68" s="60"/>
      <c r="N68" s="63">
        <v>0.09</v>
      </c>
      <c r="O68" s="60"/>
      <c r="P68" s="63">
        <v>0.09</v>
      </c>
      <c r="Q68" s="60"/>
      <c r="R68" s="63">
        <v>0.09</v>
      </c>
      <c r="S68" s="60"/>
      <c r="T68" s="63">
        <v>0.09</v>
      </c>
      <c r="U68" s="60"/>
      <c r="V68" s="63">
        <v>0.09</v>
      </c>
      <c r="W68" s="60"/>
      <c r="X68" s="63">
        <v>0.09</v>
      </c>
      <c r="Y68" s="60"/>
      <c r="Z68" s="63">
        <v>0.1</v>
      </c>
      <c r="AA68" s="60"/>
      <c r="AB68" s="63">
        <v>0.09</v>
      </c>
      <c r="AC68" s="60"/>
      <c r="AD68" s="63">
        <v>0.09</v>
      </c>
      <c r="AE68" s="60"/>
      <c r="AF68" s="63">
        <v>0.09</v>
      </c>
      <c r="AG68" s="60"/>
      <c r="AH68" s="31">
        <f t="shared" si="3"/>
        <v>0.99999999999999978</v>
      </c>
      <c r="AI68" s="64">
        <v>44958</v>
      </c>
      <c r="AJ68" s="64">
        <v>45291</v>
      </c>
      <c r="AK68" s="43" t="s">
        <v>198</v>
      </c>
      <c r="AL68" s="43" t="s">
        <v>541</v>
      </c>
      <c r="AM68" s="43" t="s">
        <v>199</v>
      </c>
      <c r="AN68" s="43" t="s">
        <v>200</v>
      </c>
      <c r="AO68" s="43" t="s">
        <v>200</v>
      </c>
    </row>
    <row r="69" spans="1:41" ht="91.5" customHeight="1" x14ac:dyDescent="0.25">
      <c r="A69" s="43" t="s">
        <v>40</v>
      </c>
      <c r="B69" s="60" t="s">
        <v>41</v>
      </c>
      <c r="C69" s="60">
        <v>528</v>
      </c>
      <c r="D69" s="60">
        <v>1</v>
      </c>
      <c r="E69" s="60" t="s">
        <v>70</v>
      </c>
      <c r="F69" s="43" t="s">
        <v>196</v>
      </c>
      <c r="G69" s="43" t="s">
        <v>201</v>
      </c>
      <c r="H69" s="63">
        <v>0.5</v>
      </c>
      <c r="I69" s="244"/>
      <c r="J69" s="60"/>
      <c r="K69" s="60"/>
      <c r="L69" s="60"/>
      <c r="M69" s="60"/>
      <c r="N69" s="63">
        <v>0.25</v>
      </c>
      <c r="O69" s="60"/>
      <c r="P69" s="60"/>
      <c r="Q69" s="60"/>
      <c r="R69" s="60"/>
      <c r="S69" s="60"/>
      <c r="T69" s="63">
        <v>0.25</v>
      </c>
      <c r="U69" s="60"/>
      <c r="V69" s="60"/>
      <c r="W69" s="60"/>
      <c r="X69" s="60"/>
      <c r="Y69" s="60"/>
      <c r="Z69" s="63">
        <v>0.25</v>
      </c>
      <c r="AA69" s="60"/>
      <c r="AB69" s="60"/>
      <c r="AC69" s="60"/>
      <c r="AD69" s="60"/>
      <c r="AE69" s="60"/>
      <c r="AF69" s="63">
        <v>0.25</v>
      </c>
      <c r="AG69" s="60"/>
      <c r="AH69" s="31">
        <f t="shared" si="3"/>
        <v>1</v>
      </c>
      <c r="AI69" s="64">
        <v>44958</v>
      </c>
      <c r="AJ69" s="64">
        <v>45291</v>
      </c>
      <c r="AK69" s="43" t="s">
        <v>202</v>
      </c>
      <c r="AL69" s="43" t="s">
        <v>541</v>
      </c>
      <c r="AM69" s="43" t="s">
        <v>199</v>
      </c>
      <c r="AN69" s="43" t="s">
        <v>200</v>
      </c>
      <c r="AO69" s="43" t="s">
        <v>200</v>
      </c>
    </row>
    <row r="70" spans="1:41" ht="75" x14ac:dyDescent="0.25">
      <c r="A70" s="43" t="s">
        <v>40</v>
      </c>
      <c r="B70" s="60" t="s">
        <v>203</v>
      </c>
      <c r="C70" s="60">
        <v>424</v>
      </c>
      <c r="D70" s="60" t="s">
        <v>70</v>
      </c>
      <c r="E70" s="60" t="s">
        <v>70</v>
      </c>
      <c r="F70" s="44" t="s">
        <v>204</v>
      </c>
      <c r="G70" s="43" t="s">
        <v>205</v>
      </c>
      <c r="H70" s="63">
        <v>0.16669999999999999</v>
      </c>
      <c r="I70" s="244">
        <f>+H70+H71+H72+H73+H74+H75</f>
        <v>0.99999999999999989</v>
      </c>
      <c r="J70" s="60"/>
      <c r="K70" s="60"/>
      <c r="L70" s="60"/>
      <c r="M70" s="60"/>
      <c r="N70" s="63">
        <v>0.3</v>
      </c>
      <c r="O70" s="60"/>
      <c r="P70" s="60"/>
      <c r="Q70" s="60"/>
      <c r="R70" s="60"/>
      <c r="S70" s="60"/>
      <c r="T70" s="63">
        <v>0.4</v>
      </c>
      <c r="U70" s="60"/>
      <c r="V70" s="60"/>
      <c r="W70" s="60"/>
      <c r="X70" s="60"/>
      <c r="Y70" s="60"/>
      <c r="Z70" s="63">
        <v>0.15</v>
      </c>
      <c r="AA70" s="60"/>
      <c r="AB70" s="60"/>
      <c r="AC70" s="60"/>
      <c r="AD70" s="60"/>
      <c r="AE70" s="60"/>
      <c r="AF70" s="63">
        <v>0.15</v>
      </c>
      <c r="AG70" s="60"/>
      <c r="AH70" s="31">
        <f t="shared" si="3"/>
        <v>1</v>
      </c>
      <c r="AI70" s="64">
        <v>44986</v>
      </c>
      <c r="AJ70" s="64">
        <v>45291</v>
      </c>
      <c r="AK70" s="43" t="s">
        <v>206</v>
      </c>
      <c r="AL70" s="43" t="s">
        <v>618</v>
      </c>
      <c r="AM70" s="43" t="s">
        <v>207</v>
      </c>
      <c r="AN70" s="43" t="s">
        <v>712</v>
      </c>
      <c r="AO70" s="43" t="s">
        <v>785</v>
      </c>
    </row>
    <row r="71" spans="1:41" ht="60" x14ac:dyDescent="0.25">
      <c r="A71" s="43" t="s">
        <v>40</v>
      </c>
      <c r="B71" s="60" t="s">
        <v>203</v>
      </c>
      <c r="C71" s="60">
        <v>424</v>
      </c>
      <c r="D71" s="60" t="s">
        <v>70</v>
      </c>
      <c r="E71" s="60" t="s">
        <v>70</v>
      </c>
      <c r="F71" s="43" t="s">
        <v>204</v>
      </c>
      <c r="G71" s="43" t="s">
        <v>208</v>
      </c>
      <c r="H71" s="63">
        <v>0.1666</v>
      </c>
      <c r="I71" s="237"/>
      <c r="J71" s="60"/>
      <c r="K71" s="60"/>
      <c r="L71" s="60"/>
      <c r="M71" s="60"/>
      <c r="N71" s="63">
        <v>0.25</v>
      </c>
      <c r="O71" s="60"/>
      <c r="P71" s="60"/>
      <c r="Q71" s="60"/>
      <c r="R71" s="60"/>
      <c r="S71" s="60"/>
      <c r="T71" s="63">
        <v>0.25</v>
      </c>
      <c r="U71" s="60"/>
      <c r="V71" s="60"/>
      <c r="W71" s="60"/>
      <c r="X71" s="60"/>
      <c r="Y71" s="60"/>
      <c r="Z71" s="63">
        <v>0.25</v>
      </c>
      <c r="AA71" s="60"/>
      <c r="AB71" s="60"/>
      <c r="AC71" s="60"/>
      <c r="AD71" s="60"/>
      <c r="AE71" s="60"/>
      <c r="AF71" s="63">
        <v>0.25</v>
      </c>
      <c r="AG71" s="60"/>
      <c r="AH71" s="31">
        <f t="shared" ref="AH71:AH119" si="4">+J71+L71+N71+P71+R71+T71+V71+X71+Z71+AB71+AD71+AF71</f>
        <v>1</v>
      </c>
      <c r="AI71" s="64">
        <v>44986</v>
      </c>
      <c r="AJ71" s="64">
        <v>45291</v>
      </c>
      <c r="AK71" s="43" t="s">
        <v>209</v>
      </c>
      <c r="AL71" s="43" t="s">
        <v>618</v>
      </c>
      <c r="AM71" s="43" t="s">
        <v>207</v>
      </c>
      <c r="AN71" s="43" t="s">
        <v>712</v>
      </c>
      <c r="AO71" s="43" t="s">
        <v>785</v>
      </c>
    </row>
    <row r="72" spans="1:41" ht="60" x14ac:dyDescent="0.25">
      <c r="A72" s="43" t="s">
        <v>40</v>
      </c>
      <c r="B72" s="60" t="s">
        <v>203</v>
      </c>
      <c r="C72" s="60">
        <v>424</v>
      </c>
      <c r="D72" s="60" t="s">
        <v>70</v>
      </c>
      <c r="E72" s="60" t="s">
        <v>70</v>
      </c>
      <c r="F72" s="43" t="s">
        <v>204</v>
      </c>
      <c r="G72" s="43" t="s">
        <v>747</v>
      </c>
      <c r="H72" s="63">
        <v>0.1666</v>
      </c>
      <c r="I72" s="237"/>
      <c r="J72" s="60"/>
      <c r="K72" s="60"/>
      <c r="L72" s="60"/>
      <c r="M72" s="60"/>
      <c r="N72" s="60"/>
      <c r="O72" s="60"/>
      <c r="P72" s="60"/>
      <c r="Q72" s="60"/>
      <c r="R72" s="60"/>
      <c r="S72" s="60"/>
      <c r="T72" s="60"/>
      <c r="U72" s="60"/>
      <c r="V72" s="63">
        <v>0.5</v>
      </c>
      <c r="W72" s="60"/>
      <c r="X72" s="60"/>
      <c r="Y72" s="60"/>
      <c r="Z72" s="60"/>
      <c r="AA72" s="60"/>
      <c r="AB72" s="60"/>
      <c r="AC72" s="60"/>
      <c r="AD72" s="63">
        <v>0.5</v>
      </c>
      <c r="AE72" s="60"/>
      <c r="AF72" s="60"/>
      <c r="AG72" s="60"/>
      <c r="AH72" s="31">
        <f t="shared" si="4"/>
        <v>1</v>
      </c>
      <c r="AI72" s="64">
        <v>45108</v>
      </c>
      <c r="AJ72" s="64">
        <v>45260</v>
      </c>
      <c r="AK72" s="43" t="s">
        <v>210</v>
      </c>
      <c r="AL72" s="43" t="s">
        <v>618</v>
      </c>
      <c r="AM72" s="43" t="s">
        <v>207</v>
      </c>
      <c r="AN72" s="43" t="s">
        <v>712</v>
      </c>
      <c r="AO72" s="43" t="s">
        <v>785</v>
      </c>
    </row>
    <row r="73" spans="1:41" ht="75" x14ac:dyDescent="0.25">
      <c r="A73" s="43" t="s">
        <v>40</v>
      </c>
      <c r="B73" s="60" t="s">
        <v>203</v>
      </c>
      <c r="C73" s="60">
        <v>424</v>
      </c>
      <c r="D73" s="60" t="s">
        <v>70</v>
      </c>
      <c r="E73" s="60" t="s">
        <v>70</v>
      </c>
      <c r="F73" s="43" t="s">
        <v>204</v>
      </c>
      <c r="G73" s="43" t="s">
        <v>211</v>
      </c>
      <c r="H73" s="63">
        <v>0.16669999999999999</v>
      </c>
      <c r="I73" s="237"/>
      <c r="J73" s="60"/>
      <c r="K73" s="60"/>
      <c r="L73" s="60"/>
      <c r="M73" s="60"/>
      <c r="N73" s="60"/>
      <c r="O73" s="60"/>
      <c r="P73" s="60"/>
      <c r="Q73" s="60"/>
      <c r="R73" s="60"/>
      <c r="S73" s="60"/>
      <c r="T73" s="60"/>
      <c r="U73" s="60"/>
      <c r="V73" s="63">
        <v>0.3</v>
      </c>
      <c r="W73" s="60"/>
      <c r="X73" s="60"/>
      <c r="Y73" s="60"/>
      <c r="Z73" s="60"/>
      <c r="AA73" s="60"/>
      <c r="AB73" s="63">
        <v>0.7</v>
      </c>
      <c r="AC73" s="60"/>
      <c r="AD73" s="60"/>
      <c r="AE73" s="60"/>
      <c r="AF73" s="60"/>
      <c r="AG73" s="60"/>
      <c r="AH73" s="31">
        <f t="shared" si="4"/>
        <v>1</v>
      </c>
      <c r="AI73" s="64">
        <v>45108</v>
      </c>
      <c r="AJ73" s="64">
        <v>45229</v>
      </c>
      <c r="AK73" s="43" t="s">
        <v>212</v>
      </c>
      <c r="AL73" s="43" t="s">
        <v>618</v>
      </c>
      <c r="AM73" s="43" t="s">
        <v>207</v>
      </c>
      <c r="AN73" s="43" t="s">
        <v>712</v>
      </c>
      <c r="AO73" s="43" t="s">
        <v>785</v>
      </c>
    </row>
    <row r="74" spans="1:41" ht="90" x14ac:dyDescent="0.25">
      <c r="A74" s="43" t="s">
        <v>40</v>
      </c>
      <c r="B74" s="60" t="s">
        <v>203</v>
      </c>
      <c r="C74" s="60">
        <v>424</v>
      </c>
      <c r="D74" s="60" t="s">
        <v>70</v>
      </c>
      <c r="E74" s="60" t="s">
        <v>70</v>
      </c>
      <c r="F74" s="43" t="s">
        <v>204</v>
      </c>
      <c r="G74" s="43" t="s">
        <v>213</v>
      </c>
      <c r="H74" s="63">
        <v>0.16669999999999999</v>
      </c>
      <c r="I74" s="237"/>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4"/>
        <v>1</v>
      </c>
      <c r="AI74" s="64">
        <v>44986</v>
      </c>
      <c r="AJ74" s="64">
        <v>45291</v>
      </c>
      <c r="AK74" s="43" t="s">
        <v>214</v>
      </c>
      <c r="AL74" s="43" t="s">
        <v>618</v>
      </c>
      <c r="AM74" s="43" t="s">
        <v>207</v>
      </c>
      <c r="AN74" s="43" t="s">
        <v>712</v>
      </c>
      <c r="AO74" s="43" t="s">
        <v>785</v>
      </c>
    </row>
    <row r="75" spans="1:41" ht="75" x14ac:dyDescent="0.25">
      <c r="A75" s="43" t="s">
        <v>40</v>
      </c>
      <c r="B75" s="60" t="s">
        <v>203</v>
      </c>
      <c r="C75" s="60">
        <v>424</v>
      </c>
      <c r="D75" s="60" t="s">
        <v>70</v>
      </c>
      <c r="E75" s="60" t="s">
        <v>70</v>
      </c>
      <c r="F75" s="43" t="s">
        <v>204</v>
      </c>
      <c r="G75" s="43" t="s">
        <v>215</v>
      </c>
      <c r="H75" s="63">
        <v>0.16669999999999999</v>
      </c>
      <c r="I75" s="237"/>
      <c r="J75" s="60"/>
      <c r="K75" s="60"/>
      <c r="L75" s="60"/>
      <c r="M75" s="60"/>
      <c r="N75" s="63">
        <v>0.25</v>
      </c>
      <c r="O75" s="60"/>
      <c r="P75" s="60"/>
      <c r="Q75" s="60"/>
      <c r="R75" s="60"/>
      <c r="S75" s="60"/>
      <c r="T75" s="63">
        <v>0.25</v>
      </c>
      <c r="U75" s="60"/>
      <c r="V75" s="60"/>
      <c r="W75" s="60"/>
      <c r="X75" s="60"/>
      <c r="Y75" s="60"/>
      <c r="Z75" s="63">
        <v>0.25</v>
      </c>
      <c r="AA75" s="60"/>
      <c r="AB75" s="60"/>
      <c r="AC75" s="60"/>
      <c r="AD75" s="60"/>
      <c r="AE75" s="60"/>
      <c r="AF75" s="63">
        <v>0.25</v>
      </c>
      <c r="AG75" s="60"/>
      <c r="AH75" s="31">
        <f t="shared" si="4"/>
        <v>1</v>
      </c>
      <c r="AI75" s="64">
        <v>44986</v>
      </c>
      <c r="AJ75" s="64">
        <v>45291</v>
      </c>
      <c r="AK75" s="43" t="s">
        <v>216</v>
      </c>
      <c r="AL75" s="43" t="s">
        <v>618</v>
      </c>
      <c r="AM75" s="43" t="s">
        <v>207</v>
      </c>
      <c r="AN75" s="43" t="s">
        <v>712</v>
      </c>
      <c r="AO75" s="43" t="s">
        <v>785</v>
      </c>
    </row>
    <row r="76" spans="1:41" ht="90.75" customHeight="1" x14ac:dyDescent="0.25">
      <c r="A76" s="43" t="s">
        <v>217</v>
      </c>
      <c r="B76" s="60" t="s">
        <v>218</v>
      </c>
      <c r="C76" s="60">
        <v>27</v>
      </c>
      <c r="D76" s="240">
        <v>0.2</v>
      </c>
      <c r="E76" s="276">
        <v>175000000</v>
      </c>
      <c r="F76" s="43" t="s">
        <v>656</v>
      </c>
      <c r="G76" s="43" t="s">
        <v>219</v>
      </c>
      <c r="H76" s="63">
        <v>0.18</v>
      </c>
      <c r="I76" s="244">
        <f>+H76+H77+H78+H79+H80+H81</f>
        <v>0.99999999999999989</v>
      </c>
      <c r="J76" s="31"/>
      <c r="K76" s="31"/>
      <c r="L76" s="31">
        <v>0.04</v>
      </c>
      <c r="M76" s="31"/>
      <c r="N76" s="31">
        <v>8.3000000000000004E-2</v>
      </c>
      <c r="O76" s="31"/>
      <c r="P76" s="31">
        <v>8.3000000000000004E-2</v>
      </c>
      <c r="Q76" s="31"/>
      <c r="R76" s="31">
        <v>8.3000000000000004E-2</v>
      </c>
      <c r="S76" s="31"/>
      <c r="T76" s="31">
        <v>0.15</v>
      </c>
      <c r="U76" s="31"/>
      <c r="V76" s="31">
        <v>8.3000000000000004E-2</v>
      </c>
      <c r="W76" s="31"/>
      <c r="X76" s="31">
        <v>8.3000000000000004E-2</v>
      </c>
      <c r="Y76" s="31"/>
      <c r="Z76" s="31">
        <v>0.15</v>
      </c>
      <c r="AA76" s="31"/>
      <c r="AB76" s="31">
        <v>8.3000000000000004E-2</v>
      </c>
      <c r="AC76" s="31"/>
      <c r="AD76" s="31">
        <v>8.3000000000000004E-2</v>
      </c>
      <c r="AE76" s="31"/>
      <c r="AF76" s="31">
        <v>8.3000000000000004E-2</v>
      </c>
      <c r="AG76" s="60"/>
      <c r="AH76" s="31">
        <f t="shared" si="4"/>
        <v>1.004</v>
      </c>
      <c r="AI76" s="64">
        <v>44958</v>
      </c>
      <c r="AJ76" s="64">
        <v>45260</v>
      </c>
      <c r="AK76" s="43" t="s">
        <v>220</v>
      </c>
      <c r="AL76" s="43" t="s">
        <v>221</v>
      </c>
      <c r="AM76" s="43" t="s">
        <v>222</v>
      </c>
      <c r="AN76" s="43" t="s">
        <v>748</v>
      </c>
      <c r="AO76" s="43" t="s">
        <v>223</v>
      </c>
    </row>
    <row r="77" spans="1:41" ht="135" x14ac:dyDescent="0.25">
      <c r="A77" s="43" t="s">
        <v>217</v>
      </c>
      <c r="B77" s="60" t="s">
        <v>218</v>
      </c>
      <c r="C77" s="60">
        <v>27</v>
      </c>
      <c r="D77" s="257"/>
      <c r="E77" s="271"/>
      <c r="F77" s="43" t="s">
        <v>656</v>
      </c>
      <c r="G77" s="43" t="s">
        <v>224</v>
      </c>
      <c r="H77" s="63">
        <v>0.18</v>
      </c>
      <c r="I77" s="244"/>
      <c r="J77" s="31"/>
      <c r="K77" s="31"/>
      <c r="L77" s="31">
        <v>0.04</v>
      </c>
      <c r="M77" s="31"/>
      <c r="N77" s="31">
        <v>8.3000000000000004E-2</v>
      </c>
      <c r="O77" s="31"/>
      <c r="P77" s="31">
        <v>8.3000000000000004E-2</v>
      </c>
      <c r="Q77" s="31"/>
      <c r="R77" s="31">
        <v>8.3000000000000004E-2</v>
      </c>
      <c r="S77" s="31"/>
      <c r="T77" s="31">
        <v>0.15</v>
      </c>
      <c r="U77" s="31"/>
      <c r="V77" s="31">
        <v>8.3000000000000004E-2</v>
      </c>
      <c r="W77" s="31"/>
      <c r="X77" s="31">
        <v>8.3000000000000004E-2</v>
      </c>
      <c r="Y77" s="31"/>
      <c r="Z77" s="31">
        <v>0.15</v>
      </c>
      <c r="AA77" s="31"/>
      <c r="AB77" s="31">
        <v>8.3000000000000004E-2</v>
      </c>
      <c r="AC77" s="31"/>
      <c r="AD77" s="31">
        <v>8.3000000000000004E-2</v>
      </c>
      <c r="AE77" s="31"/>
      <c r="AF77" s="31">
        <v>8.3000000000000004E-2</v>
      </c>
      <c r="AG77" s="60"/>
      <c r="AH77" s="31">
        <f t="shared" si="4"/>
        <v>1.004</v>
      </c>
      <c r="AI77" s="64">
        <v>44958</v>
      </c>
      <c r="AJ77" s="64">
        <v>45260</v>
      </c>
      <c r="AK77" s="43" t="s">
        <v>225</v>
      </c>
      <c r="AL77" s="43" t="s">
        <v>221</v>
      </c>
      <c r="AM77" s="43" t="s">
        <v>222</v>
      </c>
      <c r="AN77" s="43" t="s">
        <v>748</v>
      </c>
      <c r="AO77" s="43" t="s">
        <v>223</v>
      </c>
    </row>
    <row r="78" spans="1:41" ht="75" x14ac:dyDescent="0.25">
      <c r="A78" s="43" t="s">
        <v>217</v>
      </c>
      <c r="B78" s="60" t="s">
        <v>218</v>
      </c>
      <c r="C78" s="60">
        <v>27</v>
      </c>
      <c r="D78" s="257"/>
      <c r="E78" s="271"/>
      <c r="F78" s="43" t="s">
        <v>656</v>
      </c>
      <c r="G78" s="43" t="s">
        <v>226</v>
      </c>
      <c r="H78" s="63">
        <v>0.18</v>
      </c>
      <c r="I78" s="244"/>
      <c r="J78" s="31"/>
      <c r="K78" s="31"/>
      <c r="L78" s="31">
        <v>0.04</v>
      </c>
      <c r="M78" s="31"/>
      <c r="N78" s="31">
        <v>8.3000000000000004E-2</v>
      </c>
      <c r="O78" s="31"/>
      <c r="P78" s="31">
        <v>8.3000000000000004E-2</v>
      </c>
      <c r="Q78" s="31"/>
      <c r="R78" s="31">
        <v>8.3000000000000004E-2</v>
      </c>
      <c r="S78" s="31"/>
      <c r="T78" s="31">
        <v>0.15</v>
      </c>
      <c r="U78" s="31"/>
      <c r="V78" s="31">
        <v>8.3000000000000004E-2</v>
      </c>
      <c r="W78" s="31"/>
      <c r="X78" s="31">
        <v>8.3000000000000004E-2</v>
      </c>
      <c r="Y78" s="31"/>
      <c r="Z78" s="31">
        <v>0.15</v>
      </c>
      <c r="AA78" s="31"/>
      <c r="AB78" s="31">
        <v>8.3000000000000004E-2</v>
      </c>
      <c r="AC78" s="31"/>
      <c r="AD78" s="31">
        <v>8.3000000000000004E-2</v>
      </c>
      <c r="AE78" s="31"/>
      <c r="AF78" s="31">
        <v>8.3000000000000004E-2</v>
      </c>
      <c r="AG78" s="60"/>
      <c r="AH78" s="31">
        <f t="shared" si="4"/>
        <v>1.004</v>
      </c>
      <c r="AI78" s="64">
        <v>44958</v>
      </c>
      <c r="AJ78" s="64">
        <v>45260</v>
      </c>
      <c r="AK78" s="43" t="s">
        <v>227</v>
      </c>
      <c r="AL78" s="43" t="s">
        <v>221</v>
      </c>
      <c r="AM78" s="43" t="s">
        <v>222</v>
      </c>
      <c r="AN78" s="43" t="s">
        <v>748</v>
      </c>
      <c r="AO78" s="43" t="s">
        <v>223</v>
      </c>
    </row>
    <row r="79" spans="1:41" ht="75" x14ac:dyDescent="0.25">
      <c r="A79" s="43" t="s">
        <v>217</v>
      </c>
      <c r="B79" s="60" t="s">
        <v>218</v>
      </c>
      <c r="C79" s="60">
        <v>27</v>
      </c>
      <c r="D79" s="257"/>
      <c r="E79" s="271"/>
      <c r="F79" s="43" t="s">
        <v>656</v>
      </c>
      <c r="G79" s="43" t="s">
        <v>228</v>
      </c>
      <c r="H79" s="63">
        <v>0.18</v>
      </c>
      <c r="I79" s="244"/>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si="4"/>
        <v>1.004</v>
      </c>
      <c r="AI79" s="64">
        <v>44958</v>
      </c>
      <c r="AJ79" s="64">
        <v>45260</v>
      </c>
      <c r="AK79" s="43" t="s">
        <v>225</v>
      </c>
      <c r="AL79" s="43" t="s">
        <v>221</v>
      </c>
      <c r="AM79" s="43" t="s">
        <v>222</v>
      </c>
      <c r="AN79" s="43" t="s">
        <v>748</v>
      </c>
      <c r="AO79" s="43" t="s">
        <v>223</v>
      </c>
    </row>
    <row r="80" spans="1:41" ht="75" x14ac:dyDescent="0.25">
      <c r="A80" s="43" t="s">
        <v>217</v>
      </c>
      <c r="B80" s="60" t="s">
        <v>218</v>
      </c>
      <c r="C80" s="60">
        <v>27</v>
      </c>
      <c r="D80" s="257"/>
      <c r="E80" s="271"/>
      <c r="F80" s="43" t="s">
        <v>656</v>
      </c>
      <c r="G80" s="43" t="s">
        <v>229</v>
      </c>
      <c r="H80" s="63">
        <v>0.18</v>
      </c>
      <c r="I80" s="244"/>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+J80+L80+N80+P80+R80+T80+V80+X80+Z80+AB80+AD80+AF80</f>
        <v>1.004</v>
      </c>
      <c r="AI80" s="64">
        <v>44958</v>
      </c>
      <c r="AJ80" s="64">
        <v>45260</v>
      </c>
      <c r="AK80" s="43" t="s">
        <v>230</v>
      </c>
      <c r="AL80" s="43" t="s">
        <v>221</v>
      </c>
      <c r="AM80" s="43" t="s">
        <v>222</v>
      </c>
      <c r="AN80" s="43" t="s">
        <v>748</v>
      </c>
      <c r="AO80" s="43" t="s">
        <v>223</v>
      </c>
    </row>
    <row r="81" spans="1:41" ht="75" x14ac:dyDescent="0.25">
      <c r="A81" s="43" t="s">
        <v>217</v>
      </c>
      <c r="B81" s="60" t="s">
        <v>218</v>
      </c>
      <c r="C81" s="60">
        <v>27</v>
      </c>
      <c r="D81" s="258"/>
      <c r="E81" s="272"/>
      <c r="F81" s="43" t="s">
        <v>656</v>
      </c>
      <c r="G81" s="43" t="s">
        <v>231</v>
      </c>
      <c r="H81" s="63">
        <v>0.1</v>
      </c>
      <c r="I81" s="244"/>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4"/>
        <v>1.004</v>
      </c>
      <c r="AI81" s="64">
        <v>44958</v>
      </c>
      <c r="AJ81" s="64">
        <v>45260</v>
      </c>
      <c r="AK81" s="43" t="s">
        <v>232</v>
      </c>
      <c r="AL81" s="43" t="s">
        <v>221</v>
      </c>
      <c r="AM81" s="43" t="s">
        <v>222</v>
      </c>
      <c r="AN81" s="43" t="s">
        <v>748</v>
      </c>
      <c r="AO81" s="43" t="s">
        <v>223</v>
      </c>
    </row>
    <row r="82" spans="1:41" ht="75" x14ac:dyDescent="0.25">
      <c r="A82" s="43" t="s">
        <v>217</v>
      </c>
      <c r="B82" s="60" t="s">
        <v>218</v>
      </c>
      <c r="C82" s="60">
        <v>27</v>
      </c>
      <c r="D82" s="60" t="s">
        <v>70</v>
      </c>
      <c r="E82" s="51" t="s">
        <v>70</v>
      </c>
      <c r="F82" s="43" t="s">
        <v>233</v>
      </c>
      <c r="G82" s="43" t="s">
        <v>234</v>
      </c>
      <c r="H82" s="63">
        <v>1</v>
      </c>
      <c r="I82" s="63">
        <f>+H82</f>
        <v>1</v>
      </c>
      <c r="J82" s="60"/>
      <c r="K82" s="60"/>
      <c r="L82" s="60"/>
      <c r="M82" s="60"/>
      <c r="N82" s="60"/>
      <c r="O82" s="60"/>
      <c r="P82" s="60"/>
      <c r="Q82" s="60"/>
      <c r="R82" s="60"/>
      <c r="S82" s="60"/>
      <c r="T82" s="60"/>
      <c r="U82" s="60"/>
      <c r="V82" s="33">
        <v>0.33329999999999999</v>
      </c>
      <c r="W82" s="60"/>
      <c r="X82" s="33">
        <v>0.33329999999999999</v>
      </c>
      <c r="Y82" s="60"/>
      <c r="Z82" s="33">
        <v>0.33329999999999999</v>
      </c>
      <c r="AA82" s="60"/>
      <c r="AB82" s="60"/>
      <c r="AC82" s="60"/>
      <c r="AD82" s="60"/>
      <c r="AE82" s="60"/>
      <c r="AF82" s="60"/>
      <c r="AG82" s="60"/>
      <c r="AH82" s="31">
        <f t="shared" si="4"/>
        <v>0.99990000000000001</v>
      </c>
      <c r="AI82" s="64">
        <v>45108</v>
      </c>
      <c r="AJ82" s="64">
        <v>45199</v>
      </c>
      <c r="AK82" s="43" t="s">
        <v>235</v>
      </c>
      <c r="AL82" s="43" t="s">
        <v>221</v>
      </c>
      <c r="AM82" s="43" t="s">
        <v>222</v>
      </c>
      <c r="AN82" s="43" t="s">
        <v>748</v>
      </c>
      <c r="AO82" s="43" t="s">
        <v>223</v>
      </c>
    </row>
    <row r="83" spans="1:41" ht="75" x14ac:dyDescent="0.25">
      <c r="A83" s="43" t="s">
        <v>152</v>
      </c>
      <c r="B83" s="60" t="s">
        <v>153</v>
      </c>
      <c r="C83" s="60">
        <v>325</v>
      </c>
      <c r="D83" s="226">
        <v>37</v>
      </c>
      <c r="E83" s="254">
        <v>450125201</v>
      </c>
      <c r="F83" s="44" t="s">
        <v>236</v>
      </c>
      <c r="G83" s="44" t="s">
        <v>237</v>
      </c>
      <c r="H83" s="31">
        <v>0.2</v>
      </c>
      <c r="I83" s="260">
        <v>1</v>
      </c>
      <c r="J83" s="69"/>
      <c r="K83" s="69"/>
      <c r="L83" s="31">
        <v>1</v>
      </c>
      <c r="M83" s="69"/>
      <c r="N83" s="52"/>
      <c r="O83" s="69"/>
      <c r="P83" s="69"/>
      <c r="Q83" s="69"/>
      <c r="R83" s="69"/>
      <c r="S83" s="69"/>
      <c r="T83" s="69"/>
      <c r="U83" s="69"/>
      <c r="V83" s="69"/>
      <c r="W83" s="69"/>
      <c r="X83" s="69"/>
      <c r="Y83" s="69"/>
      <c r="Z83" s="69"/>
      <c r="AA83" s="69"/>
      <c r="AB83" s="69"/>
      <c r="AC83" s="69"/>
      <c r="AD83" s="69"/>
      <c r="AE83" s="69"/>
      <c r="AF83" s="69"/>
      <c r="AG83" s="69"/>
      <c r="AH83" s="31">
        <f t="shared" si="4"/>
        <v>1</v>
      </c>
      <c r="AI83" s="62">
        <v>44958</v>
      </c>
      <c r="AJ83" s="62">
        <v>44985</v>
      </c>
      <c r="AK83" s="44" t="s">
        <v>238</v>
      </c>
      <c r="AL83" s="44" t="s">
        <v>239</v>
      </c>
      <c r="AM83" s="44" t="s">
        <v>240</v>
      </c>
      <c r="AN83" s="43" t="s">
        <v>241</v>
      </c>
      <c r="AO83" s="43" t="s">
        <v>160</v>
      </c>
    </row>
    <row r="84" spans="1:41" ht="125.25" customHeight="1" x14ac:dyDescent="0.25">
      <c r="A84" s="43" t="s">
        <v>152</v>
      </c>
      <c r="B84" s="60" t="s">
        <v>153</v>
      </c>
      <c r="C84" s="60">
        <v>325</v>
      </c>
      <c r="D84" s="227"/>
      <c r="E84" s="255"/>
      <c r="F84" s="44" t="s">
        <v>236</v>
      </c>
      <c r="G84" s="44" t="s">
        <v>242</v>
      </c>
      <c r="H84" s="31">
        <v>0.1</v>
      </c>
      <c r="I84" s="260"/>
      <c r="J84" s="60"/>
      <c r="K84" s="60"/>
      <c r="L84" s="60"/>
      <c r="M84" s="60"/>
      <c r="N84" s="31">
        <v>0.3</v>
      </c>
      <c r="O84" s="60"/>
      <c r="P84" s="31">
        <v>0.3</v>
      </c>
      <c r="Q84" s="60"/>
      <c r="R84" s="31">
        <v>0.4</v>
      </c>
      <c r="S84" s="60"/>
      <c r="T84" s="60"/>
      <c r="U84" s="60"/>
      <c r="V84" s="60"/>
      <c r="W84" s="60"/>
      <c r="X84" s="60"/>
      <c r="Y84" s="60"/>
      <c r="Z84" s="60"/>
      <c r="AA84" s="60"/>
      <c r="AB84" s="60"/>
      <c r="AC84" s="60"/>
      <c r="AD84" s="60"/>
      <c r="AE84" s="60"/>
      <c r="AF84" s="60"/>
      <c r="AG84" s="60"/>
      <c r="AH84" s="31">
        <f t="shared" si="4"/>
        <v>1</v>
      </c>
      <c r="AI84" s="62">
        <v>44986</v>
      </c>
      <c r="AJ84" s="62">
        <v>45077</v>
      </c>
      <c r="AK84" s="44" t="s">
        <v>243</v>
      </c>
      <c r="AL84" s="44" t="s">
        <v>239</v>
      </c>
      <c r="AM84" s="44" t="s">
        <v>240</v>
      </c>
      <c r="AN84" s="43" t="s">
        <v>241</v>
      </c>
      <c r="AO84" s="43" t="s">
        <v>160</v>
      </c>
    </row>
    <row r="85" spans="1:41" ht="75" x14ac:dyDescent="0.25">
      <c r="A85" s="43" t="s">
        <v>152</v>
      </c>
      <c r="B85" s="60" t="s">
        <v>153</v>
      </c>
      <c r="C85" s="60">
        <v>325</v>
      </c>
      <c r="D85" s="227"/>
      <c r="E85" s="255"/>
      <c r="F85" s="44" t="s">
        <v>236</v>
      </c>
      <c r="G85" s="44" t="s">
        <v>244</v>
      </c>
      <c r="H85" s="31">
        <v>0.05</v>
      </c>
      <c r="I85" s="260"/>
      <c r="J85" s="60"/>
      <c r="K85" s="60"/>
      <c r="L85" s="31">
        <v>0.3</v>
      </c>
      <c r="M85" s="60"/>
      <c r="N85" s="31">
        <v>0.3</v>
      </c>
      <c r="O85" s="60"/>
      <c r="P85" s="31">
        <v>0.4</v>
      </c>
      <c r="Q85" s="60"/>
      <c r="R85" s="60"/>
      <c r="S85" s="60"/>
      <c r="T85" s="60"/>
      <c r="U85" s="60"/>
      <c r="V85" s="60"/>
      <c r="W85" s="60"/>
      <c r="X85" s="60"/>
      <c r="Y85" s="60"/>
      <c r="Z85" s="60"/>
      <c r="AA85" s="60"/>
      <c r="AB85" s="60"/>
      <c r="AC85" s="60"/>
      <c r="AD85" s="60"/>
      <c r="AE85" s="60"/>
      <c r="AF85" s="60"/>
      <c r="AG85" s="60"/>
      <c r="AH85" s="31">
        <f t="shared" si="4"/>
        <v>1</v>
      </c>
      <c r="AI85" s="62">
        <v>44958</v>
      </c>
      <c r="AJ85" s="62">
        <v>45046</v>
      </c>
      <c r="AK85" s="44" t="s">
        <v>245</v>
      </c>
      <c r="AL85" s="44" t="s">
        <v>239</v>
      </c>
      <c r="AM85" s="44" t="s">
        <v>240</v>
      </c>
      <c r="AN85" s="43" t="s">
        <v>241</v>
      </c>
      <c r="AO85" s="43" t="s">
        <v>160</v>
      </c>
    </row>
    <row r="86" spans="1:41" ht="75" x14ac:dyDescent="0.25">
      <c r="A86" s="43" t="s">
        <v>152</v>
      </c>
      <c r="B86" s="60" t="s">
        <v>153</v>
      </c>
      <c r="C86" s="60">
        <v>325</v>
      </c>
      <c r="D86" s="227"/>
      <c r="E86" s="255"/>
      <c r="F86" s="44" t="s">
        <v>236</v>
      </c>
      <c r="G86" s="44" t="s">
        <v>246</v>
      </c>
      <c r="H86" s="31">
        <v>0.05</v>
      </c>
      <c r="I86" s="260"/>
      <c r="J86" s="60"/>
      <c r="K86" s="60"/>
      <c r="L86" s="60"/>
      <c r="M86" s="60"/>
      <c r="N86" s="60"/>
      <c r="O86" s="60"/>
      <c r="P86" s="60"/>
      <c r="Q86" s="60"/>
      <c r="R86" s="60"/>
      <c r="S86" s="60"/>
      <c r="T86" s="63">
        <v>0.5</v>
      </c>
      <c r="U86" s="60"/>
      <c r="V86" s="63">
        <v>0.5</v>
      </c>
      <c r="W86" s="60"/>
      <c r="X86" s="60"/>
      <c r="Y86" s="60"/>
      <c r="Z86" s="60"/>
      <c r="AA86" s="60"/>
      <c r="AB86" s="60"/>
      <c r="AC86" s="60"/>
      <c r="AD86" s="60"/>
      <c r="AE86" s="60"/>
      <c r="AF86" s="60"/>
      <c r="AG86" s="60"/>
      <c r="AH86" s="31">
        <f t="shared" si="4"/>
        <v>1</v>
      </c>
      <c r="AI86" s="62">
        <v>45078</v>
      </c>
      <c r="AJ86" s="62">
        <v>45138</v>
      </c>
      <c r="AK86" s="44" t="s">
        <v>247</v>
      </c>
      <c r="AL86" s="44" t="s">
        <v>239</v>
      </c>
      <c r="AM86" s="44" t="s">
        <v>240</v>
      </c>
      <c r="AN86" s="43" t="s">
        <v>241</v>
      </c>
      <c r="AO86" s="43" t="s">
        <v>160</v>
      </c>
    </row>
    <row r="87" spans="1:41" ht="75" x14ac:dyDescent="0.25">
      <c r="A87" s="43" t="s">
        <v>152</v>
      </c>
      <c r="B87" s="60" t="s">
        <v>153</v>
      </c>
      <c r="C87" s="60">
        <v>325</v>
      </c>
      <c r="D87" s="227"/>
      <c r="E87" s="255"/>
      <c r="F87" s="44" t="s">
        <v>236</v>
      </c>
      <c r="G87" s="44" t="s">
        <v>248</v>
      </c>
      <c r="H87" s="31">
        <v>0.1</v>
      </c>
      <c r="I87" s="260"/>
      <c r="J87" s="60"/>
      <c r="K87" s="60"/>
      <c r="L87" s="60"/>
      <c r="M87" s="60"/>
      <c r="N87" s="60"/>
      <c r="O87" s="60"/>
      <c r="P87" s="60"/>
      <c r="Q87" s="60"/>
      <c r="R87" s="60"/>
      <c r="S87" s="60"/>
      <c r="T87" s="60"/>
      <c r="U87" s="60"/>
      <c r="V87" s="60"/>
      <c r="W87" s="60"/>
      <c r="X87" s="60"/>
      <c r="Y87" s="60"/>
      <c r="Z87" s="31">
        <v>0.3</v>
      </c>
      <c r="AA87" s="60"/>
      <c r="AB87" s="31">
        <v>0.3</v>
      </c>
      <c r="AC87" s="60"/>
      <c r="AD87" s="31">
        <v>0.4</v>
      </c>
      <c r="AE87" s="60"/>
      <c r="AF87" s="60"/>
      <c r="AG87" s="60"/>
      <c r="AH87" s="31">
        <f t="shared" si="4"/>
        <v>1</v>
      </c>
      <c r="AI87" s="62">
        <v>45170</v>
      </c>
      <c r="AJ87" s="62">
        <v>45260</v>
      </c>
      <c r="AK87" s="44" t="s">
        <v>249</v>
      </c>
      <c r="AL87" s="44" t="s">
        <v>239</v>
      </c>
      <c r="AM87" s="44" t="s">
        <v>240</v>
      </c>
      <c r="AN87" s="43" t="s">
        <v>241</v>
      </c>
      <c r="AO87" s="43" t="s">
        <v>160</v>
      </c>
    </row>
    <row r="88" spans="1:41" ht="75" x14ac:dyDescent="0.25">
      <c r="A88" s="43" t="s">
        <v>152</v>
      </c>
      <c r="B88" s="60" t="s">
        <v>153</v>
      </c>
      <c r="C88" s="60">
        <v>325</v>
      </c>
      <c r="D88" s="227"/>
      <c r="E88" s="255"/>
      <c r="F88" s="44" t="s">
        <v>236</v>
      </c>
      <c r="G88" s="44" t="s">
        <v>250</v>
      </c>
      <c r="H88" s="31">
        <v>0.4</v>
      </c>
      <c r="I88" s="260"/>
      <c r="J88" s="60"/>
      <c r="K88" s="60"/>
      <c r="L88" s="60"/>
      <c r="M88" s="60"/>
      <c r="N88" s="60"/>
      <c r="O88" s="60"/>
      <c r="P88" s="60"/>
      <c r="Q88" s="60"/>
      <c r="R88" s="60"/>
      <c r="S88" s="60"/>
      <c r="T88" s="60"/>
      <c r="U88" s="60"/>
      <c r="V88" s="60"/>
      <c r="W88" s="60"/>
      <c r="X88" s="60"/>
      <c r="Y88" s="60"/>
      <c r="Z88" s="60"/>
      <c r="AA88" s="60"/>
      <c r="AB88" s="31">
        <v>0.3</v>
      </c>
      <c r="AC88" s="60"/>
      <c r="AD88" s="31">
        <v>0.3</v>
      </c>
      <c r="AE88" s="60"/>
      <c r="AF88" s="31">
        <v>0.4</v>
      </c>
      <c r="AG88" s="60"/>
      <c r="AH88" s="31">
        <f t="shared" si="4"/>
        <v>1</v>
      </c>
      <c r="AI88" s="62">
        <v>45200</v>
      </c>
      <c r="AJ88" s="62">
        <v>45290</v>
      </c>
      <c r="AK88" s="44" t="s">
        <v>251</v>
      </c>
      <c r="AL88" s="44" t="s">
        <v>239</v>
      </c>
      <c r="AM88" s="44" t="s">
        <v>240</v>
      </c>
      <c r="AN88" s="43" t="s">
        <v>241</v>
      </c>
      <c r="AO88" s="43" t="s">
        <v>160</v>
      </c>
    </row>
    <row r="89" spans="1:41" ht="75" x14ac:dyDescent="0.25">
      <c r="A89" s="43" t="s">
        <v>152</v>
      </c>
      <c r="B89" s="60" t="s">
        <v>153</v>
      </c>
      <c r="C89" s="60">
        <v>325</v>
      </c>
      <c r="D89" s="228"/>
      <c r="E89" s="255"/>
      <c r="F89" s="44" t="s">
        <v>236</v>
      </c>
      <c r="G89" s="44" t="s">
        <v>252</v>
      </c>
      <c r="H89" s="31">
        <v>0.1</v>
      </c>
      <c r="I89" s="260"/>
      <c r="J89" s="60"/>
      <c r="K89" s="60"/>
      <c r="L89" s="60"/>
      <c r="M89" s="60"/>
      <c r="N89" s="60"/>
      <c r="O89" s="60"/>
      <c r="P89" s="60"/>
      <c r="Q89" s="60"/>
      <c r="R89" s="60"/>
      <c r="S89" s="60"/>
      <c r="T89" s="60"/>
      <c r="U89" s="60"/>
      <c r="V89" s="60"/>
      <c r="W89" s="60"/>
      <c r="X89" s="60"/>
      <c r="Y89" s="60"/>
      <c r="Z89" s="60"/>
      <c r="AA89" s="60"/>
      <c r="AB89" s="60"/>
      <c r="AC89" s="60"/>
      <c r="AD89" s="60"/>
      <c r="AE89" s="60"/>
      <c r="AF89" s="63">
        <v>1</v>
      </c>
      <c r="AG89" s="60"/>
      <c r="AH89" s="31">
        <f t="shared" si="4"/>
        <v>1</v>
      </c>
      <c r="AI89" s="62">
        <v>45261</v>
      </c>
      <c r="AJ89" s="62">
        <v>45290</v>
      </c>
      <c r="AK89" s="44" t="s">
        <v>253</v>
      </c>
      <c r="AL89" s="44" t="s">
        <v>239</v>
      </c>
      <c r="AM89" s="44" t="s">
        <v>240</v>
      </c>
      <c r="AN89" s="43" t="s">
        <v>241</v>
      </c>
      <c r="AO89" s="43" t="s">
        <v>160</v>
      </c>
    </row>
    <row r="90" spans="1:41" ht="75" x14ac:dyDescent="0.25">
      <c r="A90" s="43" t="s">
        <v>152</v>
      </c>
      <c r="B90" s="60" t="s">
        <v>153</v>
      </c>
      <c r="C90" s="60">
        <v>328</v>
      </c>
      <c r="D90" s="226">
        <v>30</v>
      </c>
      <c r="E90" s="255"/>
      <c r="F90" s="44" t="s">
        <v>254</v>
      </c>
      <c r="G90" s="44" t="s">
        <v>255</v>
      </c>
      <c r="H90" s="31">
        <v>0.2</v>
      </c>
      <c r="I90" s="244">
        <v>1</v>
      </c>
      <c r="J90" s="60"/>
      <c r="K90" s="60"/>
      <c r="L90" s="60"/>
      <c r="M90" s="60"/>
      <c r="N90" s="63">
        <v>0.2</v>
      </c>
      <c r="O90" s="60"/>
      <c r="P90" s="63">
        <v>0.2</v>
      </c>
      <c r="Q90" s="60"/>
      <c r="R90" s="63">
        <v>0.2</v>
      </c>
      <c r="S90" s="60"/>
      <c r="T90" s="63">
        <v>0.1</v>
      </c>
      <c r="U90" s="60"/>
      <c r="V90" s="63">
        <v>0.1</v>
      </c>
      <c r="W90" s="60"/>
      <c r="X90" s="63">
        <v>0.1</v>
      </c>
      <c r="Y90" s="60"/>
      <c r="Z90" s="63">
        <v>0.1</v>
      </c>
      <c r="AA90" s="60"/>
      <c r="AB90" s="63"/>
      <c r="AC90" s="60"/>
      <c r="AD90" s="60"/>
      <c r="AE90" s="60"/>
      <c r="AF90" s="63"/>
      <c r="AG90" s="60"/>
      <c r="AH90" s="31">
        <f t="shared" si="4"/>
        <v>1</v>
      </c>
      <c r="AI90" s="62">
        <v>44986</v>
      </c>
      <c r="AJ90" s="62">
        <v>45199</v>
      </c>
      <c r="AK90" s="44" t="s">
        <v>256</v>
      </c>
      <c r="AL90" s="44" t="s">
        <v>239</v>
      </c>
      <c r="AM90" s="44" t="s">
        <v>240</v>
      </c>
      <c r="AN90" s="43" t="s">
        <v>241</v>
      </c>
      <c r="AO90" s="43" t="s">
        <v>160</v>
      </c>
    </row>
    <row r="91" spans="1:41" ht="75" x14ac:dyDescent="0.25">
      <c r="A91" s="43" t="s">
        <v>152</v>
      </c>
      <c r="B91" s="60" t="s">
        <v>153</v>
      </c>
      <c r="C91" s="60">
        <v>328</v>
      </c>
      <c r="D91" s="227"/>
      <c r="E91" s="255"/>
      <c r="F91" s="44" t="s">
        <v>254</v>
      </c>
      <c r="G91" s="44" t="s">
        <v>257</v>
      </c>
      <c r="H91" s="31">
        <v>0.05</v>
      </c>
      <c r="I91" s="237"/>
      <c r="J91" s="60"/>
      <c r="K91" s="60"/>
      <c r="L91" s="60"/>
      <c r="M91" s="60"/>
      <c r="N91" s="60"/>
      <c r="O91" s="60"/>
      <c r="P91" s="63">
        <v>0.2</v>
      </c>
      <c r="Q91" s="60"/>
      <c r="R91" s="63">
        <v>0.2</v>
      </c>
      <c r="S91" s="60"/>
      <c r="T91" s="63">
        <v>0.2</v>
      </c>
      <c r="U91" s="60"/>
      <c r="V91" s="63">
        <v>0.1</v>
      </c>
      <c r="W91" s="60"/>
      <c r="X91" s="63">
        <v>0.1</v>
      </c>
      <c r="Y91" s="60"/>
      <c r="Z91" s="63">
        <v>0.1</v>
      </c>
      <c r="AA91" s="60"/>
      <c r="AB91" s="63">
        <v>0.1</v>
      </c>
      <c r="AC91" s="60"/>
      <c r="AD91" s="60"/>
      <c r="AE91" s="60"/>
      <c r="AF91" s="63"/>
      <c r="AG91" s="60"/>
      <c r="AH91" s="31">
        <f t="shared" si="4"/>
        <v>1</v>
      </c>
      <c r="AI91" s="62">
        <v>45017</v>
      </c>
      <c r="AJ91" s="62">
        <v>45230</v>
      </c>
      <c r="AK91" s="44" t="s">
        <v>258</v>
      </c>
      <c r="AL91" s="44" t="s">
        <v>239</v>
      </c>
      <c r="AM91" s="44" t="s">
        <v>240</v>
      </c>
      <c r="AN91" s="43" t="s">
        <v>241</v>
      </c>
      <c r="AO91" s="43" t="s">
        <v>160</v>
      </c>
    </row>
    <row r="92" spans="1:41" ht="75" x14ac:dyDescent="0.25">
      <c r="A92" s="43" t="s">
        <v>152</v>
      </c>
      <c r="B92" s="60" t="s">
        <v>153</v>
      </c>
      <c r="C92" s="60">
        <v>328</v>
      </c>
      <c r="D92" s="227"/>
      <c r="E92" s="255"/>
      <c r="F92" s="44" t="s">
        <v>254</v>
      </c>
      <c r="G92" s="44" t="s">
        <v>259</v>
      </c>
      <c r="H92" s="31">
        <v>0.4</v>
      </c>
      <c r="I92" s="237"/>
      <c r="J92" s="60"/>
      <c r="K92" s="60"/>
      <c r="L92" s="60"/>
      <c r="M92" s="60"/>
      <c r="N92" s="63">
        <v>0.1</v>
      </c>
      <c r="O92" s="60"/>
      <c r="P92" s="63">
        <v>0.1</v>
      </c>
      <c r="Q92" s="60"/>
      <c r="R92" s="63">
        <v>0.1</v>
      </c>
      <c r="S92" s="60"/>
      <c r="T92" s="63">
        <v>0.1</v>
      </c>
      <c r="U92" s="60"/>
      <c r="V92" s="63">
        <v>0.1</v>
      </c>
      <c r="W92" s="60"/>
      <c r="X92" s="63">
        <v>0.1</v>
      </c>
      <c r="Y92" s="60"/>
      <c r="Z92" s="63">
        <v>0.1</v>
      </c>
      <c r="AA92" s="60"/>
      <c r="AB92" s="63">
        <v>0.1</v>
      </c>
      <c r="AC92" s="60"/>
      <c r="AD92" s="63">
        <v>0.1</v>
      </c>
      <c r="AE92" s="60"/>
      <c r="AF92" s="63">
        <v>0.1</v>
      </c>
      <c r="AG92" s="60"/>
      <c r="AH92" s="31">
        <f t="shared" si="4"/>
        <v>0.99999999999999989</v>
      </c>
      <c r="AI92" s="62">
        <v>44986</v>
      </c>
      <c r="AJ92" s="62">
        <v>45290</v>
      </c>
      <c r="AK92" s="44" t="s">
        <v>260</v>
      </c>
      <c r="AL92" s="44" t="s">
        <v>239</v>
      </c>
      <c r="AM92" s="44" t="s">
        <v>240</v>
      </c>
      <c r="AN92" s="43" t="s">
        <v>241</v>
      </c>
      <c r="AO92" s="43" t="s">
        <v>160</v>
      </c>
    </row>
    <row r="93" spans="1:41" ht="75" x14ac:dyDescent="0.25">
      <c r="A93" s="43" t="s">
        <v>152</v>
      </c>
      <c r="B93" s="60" t="s">
        <v>153</v>
      </c>
      <c r="C93" s="60">
        <v>328</v>
      </c>
      <c r="D93" s="227"/>
      <c r="E93" s="255"/>
      <c r="F93" s="44" t="s">
        <v>254</v>
      </c>
      <c r="G93" s="44" t="s">
        <v>261</v>
      </c>
      <c r="H93" s="31">
        <v>0.3</v>
      </c>
      <c r="I93" s="237"/>
      <c r="J93" s="60"/>
      <c r="K93" s="60"/>
      <c r="L93" s="60"/>
      <c r="M93" s="60"/>
      <c r="N93" s="60"/>
      <c r="O93" s="60"/>
      <c r="P93" s="60"/>
      <c r="Q93" s="60"/>
      <c r="R93" s="60"/>
      <c r="S93" s="60"/>
      <c r="T93" s="63">
        <v>0.2</v>
      </c>
      <c r="U93" s="60"/>
      <c r="V93" s="63">
        <v>0.2</v>
      </c>
      <c r="W93" s="60"/>
      <c r="X93" s="63">
        <v>0.2</v>
      </c>
      <c r="Y93" s="60"/>
      <c r="Z93" s="63">
        <v>0.2</v>
      </c>
      <c r="AA93" s="60"/>
      <c r="AB93" s="63">
        <v>0.2</v>
      </c>
      <c r="AC93" s="60"/>
      <c r="AD93" s="60"/>
      <c r="AE93" s="60"/>
      <c r="AF93" s="63"/>
      <c r="AG93" s="60"/>
      <c r="AH93" s="31">
        <f t="shared" si="4"/>
        <v>1</v>
      </c>
      <c r="AI93" s="62">
        <v>45078</v>
      </c>
      <c r="AJ93" s="62">
        <v>45230</v>
      </c>
      <c r="AK93" s="44" t="s">
        <v>262</v>
      </c>
      <c r="AL93" s="44" t="s">
        <v>239</v>
      </c>
      <c r="AM93" s="44" t="s">
        <v>240</v>
      </c>
      <c r="AN93" s="43" t="s">
        <v>241</v>
      </c>
      <c r="AO93" s="43" t="s">
        <v>160</v>
      </c>
    </row>
    <row r="94" spans="1:41" ht="75" x14ac:dyDescent="0.25">
      <c r="A94" s="43" t="s">
        <v>152</v>
      </c>
      <c r="B94" s="60" t="s">
        <v>153</v>
      </c>
      <c r="C94" s="60">
        <v>328</v>
      </c>
      <c r="D94" s="228"/>
      <c r="E94" s="256"/>
      <c r="F94" s="44" t="s">
        <v>254</v>
      </c>
      <c r="G94" s="44" t="s">
        <v>263</v>
      </c>
      <c r="H94" s="31">
        <v>0.05</v>
      </c>
      <c r="I94" s="237"/>
      <c r="J94" s="60"/>
      <c r="K94" s="60"/>
      <c r="L94" s="60"/>
      <c r="M94" s="60"/>
      <c r="N94" s="60"/>
      <c r="O94" s="60"/>
      <c r="P94" s="60"/>
      <c r="Q94" s="60"/>
      <c r="R94" s="60"/>
      <c r="S94" s="60"/>
      <c r="T94" s="60"/>
      <c r="U94" s="60"/>
      <c r="V94" s="60"/>
      <c r="W94" s="60"/>
      <c r="X94" s="60"/>
      <c r="Y94" s="60"/>
      <c r="Z94" s="60"/>
      <c r="AA94" s="60"/>
      <c r="AB94" s="60"/>
      <c r="AC94" s="60"/>
      <c r="AD94" s="63">
        <v>1</v>
      </c>
      <c r="AE94" s="60"/>
      <c r="AF94" s="63"/>
      <c r="AG94" s="60"/>
      <c r="AH94" s="31">
        <f t="shared" si="4"/>
        <v>1</v>
      </c>
      <c r="AI94" s="62">
        <v>45231</v>
      </c>
      <c r="AJ94" s="62">
        <v>45260</v>
      </c>
      <c r="AK94" s="44" t="s">
        <v>264</v>
      </c>
      <c r="AL94" s="44" t="s">
        <v>239</v>
      </c>
      <c r="AM94" s="44" t="s">
        <v>240</v>
      </c>
      <c r="AN94" s="43" t="s">
        <v>241</v>
      </c>
      <c r="AO94" s="43" t="s">
        <v>160</v>
      </c>
    </row>
    <row r="95" spans="1:41" ht="75" x14ac:dyDescent="0.25">
      <c r="A95" s="43" t="s">
        <v>152</v>
      </c>
      <c r="B95" s="60" t="s">
        <v>153</v>
      </c>
      <c r="C95" s="60">
        <v>326</v>
      </c>
      <c r="D95" s="60" t="s">
        <v>70</v>
      </c>
      <c r="E95" s="60" t="s">
        <v>70</v>
      </c>
      <c r="F95" s="44" t="s">
        <v>265</v>
      </c>
      <c r="G95" s="44" t="s">
        <v>266</v>
      </c>
      <c r="H95" s="31">
        <v>0.11</v>
      </c>
      <c r="I95" s="244">
        <v>1</v>
      </c>
      <c r="J95" s="60"/>
      <c r="K95" s="60"/>
      <c r="L95" s="60"/>
      <c r="M95" s="60"/>
      <c r="N95" s="60"/>
      <c r="O95" s="60"/>
      <c r="P95" s="60"/>
      <c r="Q95" s="60"/>
      <c r="R95" s="63">
        <v>0.3</v>
      </c>
      <c r="S95" s="60"/>
      <c r="T95" s="60"/>
      <c r="U95" s="60"/>
      <c r="V95" s="60"/>
      <c r="W95" s="60"/>
      <c r="X95" s="60"/>
      <c r="Y95" s="60"/>
      <c r="Z95" s="63">
        <v>0.3</v>
      </c>
      <c r="AA95" s="60"/>
      <c r="AB95" s="60"/>
      <c r="AC95" s="60"/>
      <c r="AD95" s="60"/>
      <c r="AE95" s="60"/>
      <c r="AF95" s="63">
        <v>0.4</v>
      </c>
      <c r="AG95" s="60"/>
      <c r="AH95" s="31">
        <f t="shared" si="4"/>
        <v>1</v>
      </c>
      <c r="AI95" s="62">
        <v>45047</v>
      </c>
      <c r="AJ95" s="62">
        <v>45290</v>
      </c>
      <c r="AK95" s="44" t="s">
        <v>267</v>
      </c>
      <c r="AL95" s="44" t="s">
        <v>239</v>
      </c>
      <c r="AM95" s="44" t="s">
        <v>240</v>
      </c>
      <c r="AN95" s="43" t="s">
        <v>241</v>
      </c>
      <c r="AO95" s="25" t="s">
        <v>785</v>
      </c>
    </row>
    <row r="96" spans="1:41" ht="75" x14ac:dyDescent="0.25">
      <c r="A96" s="43" t="s">
        <v>152</v>
      </c>
      <c r="B96" s="60" t="s">
        <v>153</v>
      </c>
      <c r="C96" s="60">
        <v>326</v>
      </c>
      <c r="D96" s="60" t="s">
        <v>70</v>
      </c>
      <c r="E96" s="60" t="s">
        <v>70</v>
      </c>
      <c r="F96" s="44" t="s">
        <v>265</v>
      </c>
      <c r="G96" s="44" t="s">
        <v>268</v>
      </c>
      <c r="H96" s="31">
        <v>0.11</v>
      </c>
      <c r="I96" s="237"/>
      <c r="J96" s="31"/>
      <c r="K96" s="31"/>
      <c r="L96" s="31"/>
      <c r="M96" s="31"/>
      <c r="N96" s="31">
        <v>0.25</v>
      </c>
      <c r="O96" s="31"/>
      <c r="P96" s="31"/>
      <c r="Q96" s="31"/>
      <c r="R96" s="31"/>
      <c r="S96" s="31"/>
      <c r="T96" s="31">
        <v>0.25</v>
      </c>
      <c r="U96" s="31"/>
      <c r="V96" s="31"/>
      <c r="W96" s="31"/>
      <c r="X96" s="31"/>
      <c r="Y96" s="31"/>
      <c r="Z96" s="31">
        <v>0.25</v>
      </c>
      <c r="AA96" s="31"/>
      <c r="AB96" s="31"/>
      <c r="AC96" s="31"/>
      <c r="AD96" s="31"/>
      <c r="AE96" s="31"/>
      <c r="AF96" s="31">
        <v>0.25</v>
      </c>
      <c r="AG96" s="60"/>
      <c r="AH96" s="31">
        <f t="shared" si="4"/>
        <v>1</v>
      </c>
      <c r="AI96" s="62">
        <v>44986</v>
      </c>
      <c r="AJ96" s="62">
        <v>45290</v>
      </c>
      <c r="AK96" s="44" t="s">
        <v>269</v>
      </c>
      <c r="AL96" s="44" t="s">
        <v>239</v>
      </c>
      <c r="AM96" s="44" t="s">
        <v>240</v>
      </c>
      <c r="AN96" s="43" t="s">
        <v>241</v>
      </c>
      <c r="AO96" s="25" t="s">
        <v>785</v>
      </c>
    </row>
    <row r="97" spans="1:41" ht="75" x14ac:dyDescent="0.25">
      <c r="A97" s="43" t="s">
        <v>152</v>
      </c>
      <c r="B97" s="60" t="s">
        <v>153</v>
      </c>
      <c r="C97" s="60">
        <v>326</v>
      </c>
      <c r="D97" s="60" t="s">
        <v>70</v>
      </c>
      <c r="E97" s="60" t="s">
        <v>70</v>
      </c>
      <c r="F97" s="44" t="s">
        <v>265</v>
      </c>
      <c r="G97" s="44" t="s">
        <v>270</v>
      </c>
      <c r="H97" s="31">
        <v>0.11</v>
      </c>
      <c r="I97" s="237"/>
      <c r="J97" s="31">
        <v>8.3000000000000004E-2</v>
      </c>
      <c r="K97" s="31"/>
      <c r="L97" s="31">
        <v>8.3000000000000004E-2</v>
      </c>
      <c r="M97" s="31"/>
      <c r="N97" s="31">
        <v>8.3000000000000004E-2</v>
      </c>
      <c r="O97" s="31"/>
      <c r="P97" s="31">
        <v>8.3000000000000004E-2</v>
      </c>
      <c r="Q97" s="31"/>
      <c r="R97" s="31">
        <v>8.3000000000000004E-2</v>
      </c>
      <c r="S97" s="31"/>
      <c r="T97" s="31">
        <v>8.3000000000000004E-2</v>
      </c>
      <c r="U97" s="31"/>
      <c r="V97" s="31">
        <v>8.3000000000000004E-2</v>
      </c>
      <c r="W97" s="31"/>
      <c r="X97" s="31">
        <v>8.3000000000000004E-2</v>
      </c>
      <c r="Y97" s="31"/>
      <c r="Z97" s="31">
        <v>8.3000000000000004E-2</v>
      </c>
      <c r="AA97" s="31"/>
      <c r="AB97" s="31">
        <v>8.3000000000000004E-2</v>
      </c>
      <c r="AC97" s="31"/>
      <c r="AD97" s="31">
        <v>8.3000000000000004E-2</v>
      </c>
      <c r="AE97" s="31"/>
      <c r="AF97" s="31">
        <v>8.3000000000000004E-2</v>
      </c>
      <c r="AG97" s="60"/>
      <c r="AH97" s="31">
        <f t="shared" si="4"/>
        <v>0.99599999999999989</v>
      </c>
      <c r="AI97" s="62">
        <v>44927</v>
      </c>
      <c r="AJ97" s="62">
        <v>45290</v>
      </c>
      <c r="AK97" s="44" t="s">
        <v>271</v>
      </c>
      <c r="AL97" s="44" t="s">
        <v>239</v>
      </c>
      <c r="AM97" s="44" t="s">
        <v>240</v>
      </c>
      <c r="AN97" s="43" t="s">
        <v>241</v>
      </c>
      <c r="AO97" s="25" t="s">
        <v>785</v>
      </c>
    </row>
    <row r="98" spans="1:41" ht="75" x14ac:dyDescent="0.25">
      <c r="A98" s="43" t="s">
        <v>152</v>
      </c>
      <c r="B98" s="60" t="s">
        <v>153</v>
      </c>
      <c r="C98" s="60">
        <v>326</v>
      </c>
      <c r="D98" s="60" t="s">
        <v>70</v>
      </c>
      <c r="E98" s="60" t="s">
        <v>70</v>
      </c>
      <c r="F98" s="44" t="s">
        <v>265</v>
      </c>
      <c r="G98" s="44" t="s">
        <v>272</v>
      </c>
      <c r="H98" s="31">
        <v>0.12</v>
      </c>
      <c r="I98" s="237"/>
      <c r="J98" s="60"/>
      <c r="K98" s="60"/>
      <c r="L98" s="60"/>
      <c r="M98" s="60"/>
      <c r="N98" s="63">
        <v>0.25</v>
      </c>
      <c r="O98" s="60"/>
      <c r="P98" s="60"/>
      <c r="Q98" s="60"/>
      <c r="R98" s="60"/>
      <c r="S98" s="60"/>
      <c r="T98" s="63">
        <v>0.25</v>
      </c>
      <c r="U98" s="60"/>
      <c r="V98" s="60"/>
      <c r="W98" s="60"/>
      <c r="X98" s="60"/>
      <c r="Y98" s="60"/>
      <c r="Z98" s="63">
        <v>0.25</v>
      </c>
      <c r="AA98" s="60"/>
      <c r="AB98" s="60"/>
      <c r="AC98" s="60"/>
      <c r="AD98" s="60"/>
      <c r="AE98" s="60"/>
      <c r="AF98" s="63">
        <v>0.25</v>
      </c>
      <c r="AG98" s="60"/>
      <c r="AH98" s="31">
        <f t="shared" si="4"/>
        <v>1</v>
      </c>
      <c r="AI98" s="62">
        <v>44986</v>
      </c>
      <c r="AJ98" s="62">
        <v>45290</v>
      </c>
      <c r="AK98" s="44" t="s">
        <v>273</v>
      </c>
      <c r="AL98" s="44" t="s">
        <v>239</v>
      </c>
      <c r="AM98" s="44" t="s">
        <v>240</v>
      </c>
      <c r="AN98" s="43" t="s">
        <v>241</v>
      </c>
      <c r="AO98" s="25" t="s">
        <v>785</v>
      </c>
    </row>
    <row r="99" spans="1:41" ht="75" x14ac:dyDescent="0.25">
      <c r="A99" s="43" t="s">
        <v>152</v>
      </c>
      <c r="B99" s="60" t="s">
        <v>153</v>
      </c>
      <c r="C99" s="60">
        <v>326</v>
      </c>
      <c r="D99" s="60" t="s">
        <v>70</v>
      </c>
      <c r="E99" s="60" t="s">
        <v>70</v>
      </c>
      <c r="F99" s="44" t="s">
        <v>265</v>
      </c>
      <c r="G99" s="44" t="s">
        <v>274</v>
      </c>
      <c r="H99" s="31">
        <v>0.11</v>
      </c>
      <c r="I99" s="237"/>
      <c r="J99" s="60"/>
      <c r="K99" s="60"/>
      <c r="L99" s="60"/>
      <c r="M99" s="60"/>
      <c r="N99" s="31">
        <v>0.1</v>
      </c>
      <c r="O99" s="31"/>
      <c r="P99" s="31">
        <v>0.1</v>
      </c>
      <c r="Q99" s="31"/>
      <c r="R99" s="31">
        <v>0.1</v>
      </c>
      <c r="S99" s="31"/>
      <c r="T99" s="31">
        <v>0.1</v>
      </c>
      <c r="U99" s="31"/>
      <c r="V99" s="31">
        <v>0.1</v>
      </c>
      <c r="W99" s="31"/>
      <c r="X99" s="31">
        <v>0.1</v>
      </c>
      <c r="Y99" s="31"/>
      <c r="Z99" s="31">
        <v>0.1</v>
      </c>
      <c r="AA99" s="31"/>
      <c r="AB99" s="31">
        <v>0.1</v>
      </c>
      <c r="AC99" s="31"/>
      <c r="AD99" s="31">
        <v>0.1</v>
      </c>
      <c r="AE99" s="31"/>
      <c r="AF99" s="31">
        <v>0.1</v>
      </c>
      <c r="AG99" s="60"/>
      <c r="AH99" s="31">
        <f t="shared" si="4"/>
        <v>0.99999999999999989</v>
      </c>
      <c r="AI99" s="62">
        <v>44986</v>
      </c>
      <c r="AJ99" s="62">
        <v>45290</v>
      </c>
      <c r="AK99" s="44" t="s">
        <v>275</v>
      </c>
      <c r="AL99" s="44" t="s">
        <v>239</v>
      </c>
      <c r="AM99" s="44" t="s">
        <v>240</v>
      </c>
      <c r="AN99" s="43" t="s">
        <v>241</v>
      </c>
      <c r="AO99" s="25" t="s">
        <v>785</v>
      </c>
    </row>
    <row r="100" spans="1:41" ht="90" x14ac:dyDescent="0.25">
      <c r="A100" s="43" t="s">
        <v>152</v>
      </c>
      <c r="B100" s="60" t="s">
        <v>153</v>
      </c>
      <c r="C100" s="60">
        <v>326</v>
      </c>
      <c r="D100" s="60" t="s">
        <v>70</v>
      </c>
      <c r="E100" s="60" t="s">
        <v>70</v>
      </c>
      <c r="F100" s="44" t="s">
        <v>265</v>
      </c>
      <c r="G100" s="44" t="s">
        <v>276</v>
      </c>
      <c r="H100" s="31">
        <v>0.11</v>
      </c>
      <c r="I100" s="237"/>
      <c r="J100" s="60"/>
      <c r="K100" s="60"/>
      <c r="L100" s="60"/>
      <c r="M100" s="60"/>
      <c r="N100" s="31">
        <v>0.1</v>
      </c>
      <c r="O100" s="31"/>
      <c r="P100" s="31">
        <v>0.1</v>
      </c>
      <c r="Q100" s="31"/>
      <c r="R100" s="31">
        <v>0.1</v>
      </c>
      <c r="S100" s="31"/>
      <c r="T100" s="31">
        <v>0.1</v>
      </c>
      <c r="U100" s="31"/>
      <c r="V100" s="31">
        <v>0.1</v>
      </c>
      <c r="W100" s="31"/>
      <c r="X100" s="31">
        <v>0.1</v>
      </c>
      <c r="Y100" s="31"/>
      <c r="Z100" s="31">
        <v>0.1</v>
      </c>
      <c r="AA100" s="31"/>
      <c r="AB100" s="31">
        <v>0.1</v>
      </c>
      <c r="AC100" s="31"/>
      <c r="AD100" s="31">
        <v>0.1</v>
      </c>
      <c r="AE100" s="31"/>
      <c r="AF100" s="31">
        <v>0.1</v>
      </c>
      <c r="AG100" s="60"/>
      <c r="AH100" s="31">
        <f t="shared" si="4"/>
        <v>0.99999999999999989</v>
      </c>
      <c r="AI100" s="62">
        <v>44986</v>
      </c>
      <c r="AJ100" s="62">
        <v>45290</v>
      </c>
      <c r="AK100" s="44" t="s">
        <v>277</v>
      </c>
      <c r="AL100" s="44" t="s">
        <v>239</v>
      </c>
      <c r="AM100" s="44" t="s">
        <v>240</v>
      </c>
      <c r="AN100" s="43" t="s">
        <v>241</v>
      </c>
      <c r="AO100" s="25" t="s">
        <v>785</v>
      </c>
    </row>
    <row r="101" spans="1:41" ht="75" x14ac:dyDescent="0.25">
      <c r="A101" s="43" t="s">
        <v>152</v>
      </c>
      <c r="B101" s="60" t="s">
        <v>153</v>
      </c>
      <c r="C101" s="60">
        <v>326</v>
      </c>
      <c r="D101" s="60" t="s">
        <v>70</v>
      </c>
      <c r="E101" s="60" t="s">
        <v>70</v>
      </c>
      <c r="F101" s="44" t="s">
        <v>265</v>
      </c>
      <c r="G101" s="44" t="s">
        <v>278</v>
      </c>
      <c r="H101" s="31">
        <v>0.11</v>
      </c>
      <c r="I101" s="237"/>
      <c r="J101" s="60"/>
      <c r="K101" s="60"/>
      <c r="L101" s="60"/>
      <c r="M101" s="60"/>
      <c r="N101" s="60"/>
      <c r="O101" s="60"/>
      <c r="P101" s="60"/>
      <c r="Q101" s="60"/>
      <c r="R101" s="63">
        <v>0.3</v>
      </c>
      <c r="S101" s="60"/>
      <c r="T101" s="60"/>
      <c r="U101" s="60"/>
      <c r="V101" s="60"/>
      <c r="W101" s="60"/>
      <c r="X101" s="60"/>
      <c r="Y101" s="60"/>
      <c r="Z101" s="63">
        <v>0.3</v>
      </c>
      <c r="AA101" s="60"/>
      <c r="AB101" s="60"/>
      <c r="AC101" s="60"/>
      <c r="AD101" s="60"/>
      <c r="AE101" s="60"/>
      <c r="AF101" s="63">
        <v>0.4</v>
      </c>
      <c r="AG101" s="60"/>
      <c r="AH101" s="31">
        <f t="shared" si="4"/>
        <v>1</v>
      </c>
      <c r="AI101" s="62">
        <v>45047</v>
      </c>
      <c r="AJ101" s="62">
        <v>45290</v>
      </c>
      <c r="AK101" s="44" t="s">
        <v>279</v>
      </c>
      <c r="AL101" s="44" t="s">
        <v>239</v>
      </c>
      <c r="AM101" s="44" t="s">
        <v>240</v>
      </c>
      <c r="AN101" s="43" t="s">
        <v>241</v>
      </c>
      <c r="AO101" s="25" t="s">
        <v>785</v>
      </c>
    </row>
    <row r="102" spans="1:41" ht="90" x14ac:dyDescent="0.25">
      <c r="A102" s="43" t="s">
        <v>152</v>
      </c>
      <c r="B102" s="60" t="s">
        <v>153</v>
      </c>
      <c r="C102" s="60">
        <v>326</v>
      </c>
      <c r="D102" s="60" t="s">
        <v>70</v>
      </c>
      <c r="E102" s="60" t="s">
        <v>70</v>
      </c>
      <c r="F102" s="44" t="s">
        <v>265</v>
      </c>
      <c r="G102" s="44" t="s">
        <v>280</v>
      </c>
      <c r="H102" s="31">
        <v>0.11</v>
      </c>
      <c r="I102" s="237"/>
      <c r="J102" s="60"/>
      <c r="K102" s="60"/>
      <c r="L102" s="60"/>
      <c r="M102" s="60"/>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60"/>
      <c r="AH102" s="31">
        <f t="shared" si="4"/>
        <v>0.99999999999999989</v>
      </c>
      <c r="AI102" s="62">
        <v>44986</v>
      </c>
      <c r="AJ102" s="62">
        <v>45290</v>
      </c>
      <c r="AK102" s="44" t="s">
        <v>281</v>
      </c>
      <c r="AL102" s="44" t="s">
        <v>239</v>
      </c>
      <c r="AM102" s="44" t="s">
        <v>240</v>
      </c>
      <c r="AN102" s="43" t="s">
        <v>241</v>
      </c>
      <c r="AO102" s="25" t="s">
        <v>785</v>
      </c>
    </row>
    <row r="103" spans="1:41" ht="75" x14ac:dyDescent="0.25">
      <c r="A103" s="43" t="s">
        <v>152</v>
      </c>
      <c r="B103" s="60" t="s">
        <v>153</v>
      </c>
      <c r="C103" s="60">
        <v>326</v>
      </c>
      <c r="D103" s="60" t="s">
        <v>70</v>
      </c>
      <c r="E103" s="60" t="s">
        <v>70</v>
      </c>
      <c r="F103" s="44" t="s">
        <v>265</v>
      </c>
      <c r="G103" s="44" t="s">
        <v>282</v>
      </c>
      <c r="H103" s="31">
        <v>0.11</v>
      </c>
      <c r="I103" s="237"/>
      <c r="J103" s="60"/>
      <c r="K103" s="60"/>
      <c r="L103" s="60"/>
      <c r="M103" s="60"/>
      <c r="N103" s="31">
        <v>0.1</v>
      </c>
      <c r="O103" s="31"/>
      <c r="P103" s="31">
        <v>0.1</v>
      </c>
      <c r="Q103" s="31"/>
      <c r="R103" s="31">
        <v>0.1</v>
      </c>
      <c r="S103" s="31"/>
      <c r="T103" s="31">
        <v>0.1</v>
      </c>
      <c r="U103" s="31"/>
      <c r="V103" s="31">
        <v>0.1</v>
      </c>
      <c r="W103" s="31"/>
      <c r="X103" s="31">
        <v>0.1</v>
      </c>
      <c r="Y103" s="31"/>
      <c r="Z103" s="31">
        <v>0.1</v>
      </c>
      <c r="AA103" s="31"/>
      <c r="AB103" s="31">
        <v>0.1</v>
      </c>
      <c r="AC103" s="31"/>
      <c r="AD103" s="31">
        <v>0.1</v>
      </c>
      <c r="AE103" s="31"/>
      <c r="AF103" s="31">
        <v>0.1</v>
      </c>
      <c r="AG103" s="60"/>
      <c r="AH103" s="31">
        <f t="shared" si="4"/>
        <v>0.99999999999999989</v>
      </c>
      <c r="AI103" s="62">
        <v>44986</v>
      </c>
      <c r="AJ103" s="62">
        <v>45290</v>
      </c>
      <c r="AK103" s="43" t="s">
        <v>283</v>
      </c>
      <c r="AL103" s="44" t="s">
        <v>239</v>
      </c>
      <c r="AM103" s="44" t="s">
        <v>240</v>
      </c>
      <c r="AN103" s="43" t="s">
        <v>241</v>
      </c>
      <c r="AO103" s="25" t="s">
        <v>785</v>
      </c>
    </row>
    <row r="104" spans="1:41" ht="75" x14ac:dyDescent="0.25">
      <c r="A104" s="43" t="s">
        <v>152</v>
      </c>
      <c r="B104" s="60" t="s">
        <v>153</v>
      </c>
      <c r="C104" s="60">
        <v>326</v>
      </c>
      <c r="D104" s="68">
        <v>1</v>
      </c>
      <c r="E104" s="273">
        <v>404990020</v>
      </c>
      <c r="F104" s="44" t="s">
        <v>284</v>
      </c>
      <c r="G104" s="44" t="s">
        <v>285</v>
      </c>
      <c r="H104" s="63">
        <v>1</v>
      </c>
      <c r="I104" s="63">
        <v>1</v>
      </c>
      <c r="J104" s="60"/>
      <c r="K104" s="60"/>
      <c r="L104" s="63">
        <v>0.05</v>
      </c>
      <c r="M104" s="60"/>
      <c r="N104" s="63">
        <v>0.05</v>
      </c>
      <c r="O104" s="60"/>
      <c r="P104" s="63">
        <v>0.15</v>
      </c>
      <c r="Q104" s="60"/>
      <c r="R104" s="63">
        <v>0.15</v>
      </c>
      <c r="S104" s="60"/>
      <c r="T104" s="63">
        <v>0.2</v>
      </c>
      <c r="U104" s="60"/>
      <c r="V104" s="63">
        <v>0.2</v>
      </c>
      <c r="W104" s="60"/>
      <c r="X104" s="63">
        <v>0.2</v>
      </c>
      <c r="Y104" s="60"/>
      <c r="Z104" s="63"/>
      <c r="AA104" s="60"/>
      <c r="AB104" s="63"/>
      <c r="AC104" s="60"/>
      <c r="AD104" s="60"/>
      <c r="AE104" s="60"/>
      <c r="AF104" s="60"/>
      <c r="AG104" s="60"/>
      <c r="AH104" s="31">
        <f t="shared" si="4"/>
        <v>1</v>
      </c>
      <c r="AI104" s="62">
        <v>44958</v>
      </c>
      <c r="AJ104" s="62">
        <v>45168</v>
      </c>
      <c r="AK104" s="44" t="s">
        <v>286</v>
      </c>
      <c r="AL104" s="44" t="s">
        <v>287</v>
      </c>
      <c r="AM104" s="43" t="s">
        <v>708</v>
      </c>
      <c r="AN104" s="43" t="s">
        <v>708</v>
      </c>
      <c r="AO104" s="43" t="s">
        <v>160</v>
      </c>
    </row>
    <row r="105" spans="1:41" ht="180" x14ac:dyDescent="0.25">
      <c r="A105" s="43" t="s">
        <v>152</v>
      </c>
      <c r="B105" s="60" t="s">
        <v>153</v>
      </c>
      <c r="C105" s="60">
        <v>326</v>
      </c>
      <c r="D105" s="68">
        <v>18</v>
      </c>
      <c r="E105" s="273"/>
      <c r="F105" s="44" t="s">
        <v>288</v>
      </c>
      <c r="G105" s="44" t="s">
        <v>812</v>
      </c>
      <c r="H105" s="63">
        <v>1</v>
      </c>
      <c r="I105" s="63">
        <v>1</v>
      </c>
      <c r="J105" s="63">
        <v>0.08</v>
      </c>
      <c r="K105" s="60"/>
      <c r="L105" s="63">
        <v>0.08</v>
      </c>
      <c r="M105" s="60"/>
      <c r="N105" s="63">
        <v>0.09</v>
      </c>
      <c r="O105" s="60"/>
      <c r="P105" s="63">
        <v>0.08</v>
      </c>
      <c r="Q105" s="60"/>
      <c r="R105" s="63">
        <v>0.08</v>
      </c>
      <c r="S105" s="60"/>
      <c r="T105" s="63">
        <v>0.09</v>
      </c>
      <c r="U105" s="60"/>
      <c r="V105" s="63">
        <v>0.08</v>
      </c>
      <c r="W105" s="60"/>
      <c r="X105" s="63">
        <v>0.08</v>
      </c>
      <c r="Y105" s="60"/>
      <c r="Z105" s="63">
        <v>0.09</v>
      </c>
      <c r="AA105" s="60"/>
      <c r="AB105" s="63">
        <v>0.08</v>
      </c>
      <c r="AC105" s="60"/>
      <c r="AD105" s="63">
        <v>0.08</v>
      </c>
      <c r="AE105" s="60"/>
      <c r="AF105" s="63">
        <v>0.09</v>
      </c>
      <c r="AG105" s="60"/>
      <c r="AH105" s="31">
        <f t="shared" si="4"/>
        <v>0.99999999999999978</v>
      </c>
      <c r="AI105" s="62">
        <v>44927</v>
      </c>
      <c r="AJ105" s="62">
        <v>45291</v>
      </c>
      <c r="AK105" s="43" t="s">
        <v>749</v>
      </c>
      <c r="AL105" s="44" t="s">
        <v>287</v>
      </c>
      <c r="AM105" s="43" t="s">
        <v>708</v>
      </c>
      <c r="AN105" s="43" t="s">
        <v>708</v>
      </c>
      <c r="AO105" s="43" t="s">
        <v>160</v>
      </c>
    </row>
    <row r="106" spans="1:41" ht="101.25" customHeight="1" x14ac:dyDescent="0.25">
      <c r="A106" s="43" t="s">
        <v>40</v>
      </c>
      <c r="B106" s="60" t="s">
        <v>290</v>
      </c>
      <c r="C106" s="60">
        <v>550</v>
      </c>
      <c r="D106" s="274">
        <v>1</v>
      </c>
      <c r="E106" s="275">
        <v>241217000</v>
      </c>
      <c r="F106" s="44" t="s">
        <v>291</v>
      </c>
      <c r="G106" s="44" t="s">
        <v>292</v>
      </c>
      <c r="H106" s="63">
        <v>0.15</v>
      </c>
      <c r="I106" s="244">
        <f>+H106+H107+H108+H109</f>
        <v>1</v>
      </c>
      <c r="J106" s="60"/>
      <c r="K106" s="60"/>
      <c r="L106" s="63"/>
      <c r="M106" s="60"/>
      <c r="N106" s="63">
        <v>0.5</v>
      </c>
      <c r="O106" s="60"/>
      <c r="P106" s="63">
        <v>0.5</v>
      </c>
      <c r="Q106" s="60"/>
      <c r="R106" s="33"/>
      <c r="S106" s="60"/>
      <c r="T106" s="63"/>
      <c r="U106" s="60"/>
      <c r="V106" s="63"/>
      <c r="W106" s="60"/>
      <c r="X106" s="63"/>
      <c r="Y106" s="60"/>
      <c r="Z106" s="63"/>
      <c r="AA106" s="60"/>
      <c r="AB106" s="63"/>
      <c r="AC106" s="60"/>
      <c r="AD106" s="60"/>
      <c r="AE106" s="60"/>
      <c r="AF106" s="60"/>
      <c r="AG106" s="60"/>
      <c r="AH106" s="31">
        <f t="shared" si="4"/>
        <v>1</v>
      </c>
      <c r="AI106" s="62">
        <v>44986</v>
      </c>
      <c r="AJ106" s="62">
        <v>45046</v>
      </c>
      <c r="AK106" s="44" t="s">
        <v>293</v>
      </c>
      <c r="AL106" s="44" t="s">
        <v>287</v>
      </c>
      <c r="AM106" s="43" t="s">
        <v>708</v>
      </c>
      <c r="AN106" s="43" t="s">
        <v>708</v>
      </c>
      <c r="AO106" s="43" t="s">
        <v>160</v>
      </c>
    </row>
    <row r="107" spans="1:41" ht="102.75" customHeight="1" x14ac:dyDescent="0.25">
      <c r="A107" s="43" t="s">
        <v>40</v>
      </c>
      <c r="B107" s="60" t="s">
        <v>290</v>
      </c>
      <c r="C107" s="60">
        <v>550</v>
      </c>
      <c r="D107" s="274"/>
      <c r="E107" s="275"/>
      <c r="F107" s="44" t="s">
        <v>291</v>
      </c>
      <c r="G107" s="44" t="s">
        <v>750</v>
      </c>
      <c r="H107" s="33">
        <v>0.45</v>
      </c>
      <c r="I107" s="244"/>
      <c r="J107" s="60"/>
      <c r="K107" s="60"/>
      <c r="L107" s="60"/>
      <c r="M107" s="60"/>
      <c r="N107" s="60"/>
      <c r="O107" s="60"/>
      <c r="P107" s="60"/>
      <c r="Q107" s="60"/>
      <c r="R107" s="63">
        <v>0.2</v>
      </c>
      <c r="S107" s="60"/>
      <c r="T107" s="63">
        <v>0.2</v>
      </c>
      <c r="U107" s="60"/>
      <c r="V107" s="63">
        <v>0.2</v>
      </c>
      <c r="W107" s="60"/>
      <c r="X107" s="63">
        <v>0.2</v>
      </c>
      <c r="Y107" s="60"/>
      <c r="Z107" s="63">
        <v>0.2</v>
      </c>
      <c r="AA107" s="60"/>
      <c r="AB107" s="60"/>
      <c r="AC107" s="60"/>
      <c r="AD107" s="33"/>
      <c r="AE107" s="60"/>
      <c r="AF107" s="60"/>
      <c r="AG107" s="60"/>
      <c r="AH107" s="31">
        <f t="shared" si="4"/>
        <v>1</v>
      </c>
      <c r="AI107" s="64">
        <v>45047</v>
      </c>
      <c r="AJ107" s="64">
        <v>45199</v>
      </c>
      <c r="AK107" s="44" t="s">
        <v>294</v>
      </c>
      <c r="AL107" s="44" t="s">
        <v>287</v>
      </c>
      <c r="AM107" s="43" t="s">
        <v>708</v>
      </c>
      <c r="AN107" s="43" t="s">
        <v>708</v>
      </c>
      <c r="AO107" s="43" t="s">
        <v>160</v>
      </c>
    </row>
    <row r="108" spans="1:41" ht="78.75" customHeight="1" x14ac:dyDescent="0.25">
      <c r="A108" s="43" t="s">
        <v>40</v>
      </c>
      <c r="B108" s="60" t="s">
        <v>290</v>
      </c>
      <c r="C108" s="60">
        <v>550</v>
      </c>
      <c r="D108" s="274"/>
      <c r="E108" s="275"/>
      <c r="F108" s="44" t="s">
        <v>291</v>
      </c>
      <c r="G108" s="44" t="s">
        <v>295</v>
      </c>
      <c r="H108" s="33">
        <v>0.2</v>
      </c>
      <c r="I108" s="244"/>
      <c r="J108" s="60"/>
      <c r="K108" s="60"/>
      <c r="L108" s="60"/>
      <c r="M108" s="60"/>
      <c r="N108" s="33">
        <v>0.25</v>
      </c>
      <c r="O108" s="60"/>
      <c r="P108" s="60"/>
      <c r="Q108" s="60"/>
      <c r="R108" s="60"/>
      <c r="S108" s="60"/>
      <c r="T108" s="33">
        <v>0.25</v>
      </c>
      <c r="U108" s="33"/>
      <c r="V108" s="33"/>
      <c r="W108" s="33"/>
      <c r="X108" s="33"/>
      <c r="Y108" s="33"/>
      <c r="Z108" s="33">
        <v>0.25</v>
      </c>
      <c r="AA108" s="33"/>
      <c r="AB108" s="33"/>
      <c r="AC108" s="33"/>
      <c r="AD108" s="33"/>
      <c r="AE108" s="33"/>
      <c r="AF108" s="33">
        <v>0.25</v>
      </c>
      <c r="AG108" s="60"/>
      <c r="AH108" s="31">
        <f t="shared" si="4"/>
        <v>1</v>
      </c>
      <c r="AI108" s="64">
        <v>44986</v>
      </c>
      <c r="AJ108" s="64">
        <v>45290</v>
      </c>
      <c r="AK108" s="70" t="s">
        <v>296</v>
      </c>
      <c r="AL108" s="44" t="s">
        <v>287</v>
      </c>
      <c r="AM108" s="43" t="s">
        <v>708</v>
      </c>
      <c r="AN108" s="43" t="s">
        <v>708</v>
      </c>
      <c r="AO108" s="43" t="s">
        <v>160</v>
      </c>
    </row>
    <row r="109" spans="1:41" ht="75" x14ac:dyDescent="0.25">
      <c r="A109" s="43" t="s">
        <v>40</v>
      </c>
      <c r="B109" s="60" t="s">
        <v>290</v>
      </c>
      <c r="C109" s="60">
        <v>550</v>
      </c>
      <c r="D109" s="274"/>
      <c r="E109" s="275"/>
      <c r="F109" s="44" t="s">
        <v>291</v>
      </c>
      <c r="G109" s="44" t="s">
        <v>297</v>
      </c>
      <c r="H109" s="33">
        <v>0.2</v>
      </c>
      <c r="I109" s="244"/>
      <c r="J109" s="60"/>
      <c r="K109" s="60"/>
      <c r="L109" s="60"/>
      <c r="M109" s="60"/>
      <c r="N109" s="60"/>
      <c r="O109" s="60"/>
      <c r="P109" s="60"/>
      <c r="Q109" s="60"/>
      <c r="R109" s="60"/>
      <c r="S109" s="60"/>
      <c r="T109" s="60"/>
      <c r="U109" s="60"/>
      <c r="V109" s="60"/>
      <c r="W109" s="60"/>
      <c r="X109" s="60"/>
      <c r="Y109" s="60"/>
      <c r="Z109" s="60"/>
      <c r="AA109" s="60"/>
      <c r="AB109" s="60"/>
      <c r="AC109" s="60"/>
      <c r="AD109" s="33">
        <v>1</v>
      </c>
      <c r="AE109" s="60"/>
      <c r="AF109" s="33"/>
      <c r="AG109" s="60"/>
      <c r="AH109" s="31">
        <f t="shared" si="4"/>
        <v>1</v>
      </c>
      <c r="AI109" s="64">
        <v>45231</v>
      </c>
      <c r="AJ109" s="64">
        <v>45260</v>
      </c>
      <c r="AK109" s="44" t="s">
        <v>298</v>
      </c>
      <c r="AL109" s="44" t="s">
        <v>287</v>
      </c>
      <c r="AM109" s="43" t="s">
        <v>708</v>
      </c>
      <c r="AN109" s="43" t="s">
        <v>708</v>
      </c>
      <c r="AO109" s="43" t="s">
        <v>160</v>
      </c>
    </row>
    <row r="110" spans="1:41" ht="156" customHeight="1" x14ac:dyDescent="0.25">
      <c r="A110" s="43" t="s">
        <v>40</v>
      </c>
      <c r="B110" s="60" t="s">
        <v>290</v>
      </c>
      <c r="C110" s="60">
        <v>550</v>
      </c>
      <c r="D110" s="53" t="s">
        <v>70</v>
      </c>
      <c r="E110" s="53" t="s">
        <v>70</v>
      </c>
      <c r="F110" s="44" t="s">
        <v>299</v>
      </c>
      <c r="G110" s="44" t="s">
        <v>300</v>
      </c>
      <c r="H110" s="33">
        <v>1</v>
      </c>
      <c r="I110" s="33">
        <f>+H110</f>
        <v>1</v>
      </c>
      <c r="J110" s="60"/>
      <c r="K110" s="60"/>
      <c r="L110" s="60"/>
      <c r="M110" s="60"/>
      <c r="N110" s="60"/>
      <c r="O110" s="60"/>
      <c r="P110" s="63">
        <v>0.1</v>
      </c>
      <c r="Q110" s="60"/>
      <c r="R110" s="63">
        <v>0.1</v>
      </c>
      <c r="S110" s="33"/>
      <c r="T110" s="63">
        <v>0.1</v>
      </c>
      <c r="U110" s="33"/>
      <c r="V110" s="63">
        <v>0.1</v>
      </c>
      <c r="W110" s="33"/>
      <c r="X110" s="63">
        <v>0.1</v>
      </c>
      <c r="Y110" s="33"/>
      <c r="Z110" s="63">
        <v>0.1</v>
      </c>
      <c r="AA110" s="33"/>
      <c r="AB110" s="63">
        <v>0.1</v>
      </c>
      <c r="AC110" s="33"/>
      <c r="AD110" s="63">
        <v>0.3</v>
      </c>
      <c r="AE110" s="33"/>
      <c r="AF110" s="63"/>
      <c r="AG110" s="60"/>
      <c r="AH110" s="31">
        <f t="shared" si="4"/>
        <v>1</v>
      </c>
      <c r="AI110" s="64">
        <v>45017</v>
      </c>
      <c r="AJ110" s="64">
        <v>45260</v>
      </c>
      <c r="AK110" s="44" t="s">
        <v>670</v>
      </c>
      <c r="AL110" s="44" t="s">
        <v>287</v>
      </c>
      <c r="AM110" s="43" t="s">
        <v>708</v>
      </c>
      <c r="AN110" s="43" t="s">
        <v>708</v>
      </c>
      <c r="AO110" s="43" t="s">
        <v>160</v>
      </c>
    </row>
    <row r="111" spans="1:41" ht="105.75" x14ac:dyDescent="0.25">
      <c r="A111" s="43" t="s">
        <v>152</v>
      </c>
      <c r="B111" s="60" t="s">
        <v>153</v>
      </c>
      <c r="C111" s="60">
        <v>329</v>
      </c>
      <c r="D111" s="226">
        <v>1</v>
      </c>
      <c r="E111" s="270">
        <v>1231006490</v>
      </c>
      <c r="F111" s="44" t="s">
        <v>301</v>
      </c>
      <c r="G111" s="44" t="s">
        <v>302</v>
      </c>
      <c r="H111" s="63">
        <v>0.3</v>
      </c>
      <c r="I111" s="260">
        <f>+H111+H112+H113</f>
        <v>1</v>
      </c>
      <c r="J111" s="33"/>
      <c r="K111" s="33"/>
      <c r="L111" s="33">
        <v>0.05</v>
      </c>
      <c r="M111" s="33"/>
      <c r="N111" s="33">
        <v>0.05</v>
      </c>
      <c r="O111" s="33"/>
      <c r="P111" s="33">
        <v>0.05</v>
      </c>
      <c r="Q111" s="33"/>
      <c r="R111" s="33">
        <v>0.15</v>
      </c>
      <c r="S111" s="33"/>
      <c r="T111" s="33">
        <v>0.05</v>
      </c>
      <c r="U111" s="33"/>
      <c r="V111" s="33">
        <v>0.05</v>
      </c>
      <c r="W111" s="33"/>
      <c r="X111" s="33">
        <v>0.15</v>
      </c>
      <c r="Y111" s="33"/>
      <c r="Z111" s="33">
        <v>0.15</v>
      </c>
      <c r="AA111" s="33"/>
      <c r="AB111" s="33">
        <v>0.05</v>
      </c>
      <c r="AC111" s="33"/>
      <c r="AD111" s="33">
        <v>0.05</v>
      </c>
      <c r="AE111" s="33"/>
      <c r="AF111" s="33">
        <v>0.2</v>
      </c>
      <c r="AG111" s="33"/>
      <c r="AH111" s="31">
        <f>+J111+L111+N111+P111+R111+T111+V111+X111+Z111+AB111+AD111+AF111</f>
        <v>1.0000000000000002</v>
      </c>
      <c r="AI111" s="64">
        <v>44958</v>
      </c>
      <c r="AJ111" s="64">
        <v>45260</v>
      </c>
      <c r="AK111" s="70" t="s">
        <v>751</v>
      </c>
      <c r="AL111" s="44" t="s">
        <v>287</v>
      </c>
      <c r="AM111" s="43" t="s">
        <v>708</v>
      </c>
      <c r="AN111" s="43" t="s">
        <v>708</v>
      </c>
      <c r="AO111" s="43" t="s">
        <v>160</v>
      </c>
    </row>
    <row r="112" spans="1:41" ht="105.75" x14ac:dyDescent="0.25">
      <c r="A112" s="43" t="s">
        <v>152</v>
      </c>
      <c r="B112" s="60" t="s">
        <v>153</v>
      </c>
      <c r="C112" s="60">
        <v>329</v>
      </c>
      <c r="D112" s="227"/>
      <c r="E112" s="271"/>
      <c r="F112" s="44" t="s">
        <v>301</v>
      </c>
      <c r="G112" s="71" t="s">
        <v>657</v>
      </c>
      <c r="H112" s="63">
        <v>0.3</v>
      </c>
      <c r="I112" s="260"/>
      <c r="J112" s="33"/>
      <c r="K112" s="33"/>
      <c r="L112" s="33"/>
      <c r="M112" s="33"/>
      <c r="N112" s="33">
        <v>0.05</v>
      </c>
      <c r="O112" s="33"/>
      <c r="P112" s="33">
        <v>0.05</v>
      </c>
      <c r="Q112" s="33"/>
      <c r="R112" s="33">
        <v>0.1</v>
      </c>
      <c r="S112" s="33"/>
      <c r="T112" s="33">
        <v>0.15</v>
      </c>
      <c r="U112" s="33"/>
      <c r="V112" s="33">
        <v>0.05</v>
      </c>
      <c r="W112" s="33"/>
      <c r="X112" s="33">
        <v>0.1</v>
      </c>
      <c r="Y112" s="33"/>
      <c r="Z112" s="33">
        <v>0.15</v>
      </c>
      <c r="AA112" s="33"/>
      <c r="AB112" s="33">
        <v>0.05</v>
      </c>
      <c r="AC112" s="33"/>
      <c r="AD112" s="33">
        <v>0.3</v>
      </c>
      <c r="AE112" s="33"/>
      <c r="AF112" s="33"/>
      <c r="AG112" s="33"/>
      <c r="AH112" s="31">
        <f t="shared" si="4"/>
        <v>1</v>
      </c>
      <c r="AI112" s="64">
        <v>44986</v>
      </c>
      <c r="AJ112" s="64">
        <v>45260</v>
      </c>
      <c r="AK112" s="44" t="s">
        <v>303</v>
      </c>
      <c r="AL112" s="44" t="s">
        <v>287</v>
      </c>
      <c r="AM112" s="43" t="s">
        <v>708</v>
      </c>
      <c r="AN112" s="43" t="s">
        <v>708</v>
      </c>
      <c r="AO112" s="43" t="s">
        <v>160</v>
      </c>
    </row>
    <row r="113" spans="1:41" ht="135" x14ac:dyDescent="0.25">
      <c r="A113" s="43" t="s">
        <v>152</v>
      </c>
      <c r="B113" s="60" t="s">
        <v>153</v>
      </c>
      <c r="C113" s="60">
        <v>329</v>
      </c>
      <c r="D113" s="228"/>
      <c r="E113" s="272"/>
      <c r="F113" s="44" t="s">
        <v>301</v>
      </c>
      <c r="G113" s="44" t="s">
        <v>304</v>
      </c>
      <c r="H113" s="63">
        <v>0.4</v>
      </c>
      <c r="I113" s="260"/>
      <c r="J113" s="33">
        <v>0.08</v>
      </c>
      <c r="K113" s="33"/>
      <c r="L113" s="33">
        <v>0.08</v>
      </c>
      <c r="M113" s="33"/>
      <c r="N113" s="33">
        <v>0.09</v>
      </c>
      <c r="O113" s="33"/>
      <c r="P113" s="33">
        <v>0.08</v>
      </c>
      <c r="Q113" s="33"/>
      <c r="R113" s="33">
        <v>0.08</v>
      </c>
      <c r="S113" s="33"/>
      <c r="T113" s="33">
        <v>0.09</v>
      </c>
      <c r="U113" s="33"/>
      <c r="V113" s="33">
        <v>0.08</v>
      </c>
      <c r="W113" s="33"/>
      <c r="X113" s="33">
        <v>0.08</v>
      </c>
      <c r="Y113" s="33"/>
      <c r="Z113" s="33">
        <v>0.09</v>
      </c>
      <c r="AA113" s="33"/>
      <c r="AB113" s="33">
        <v>0.08</v>
      </c>
      <c r="AC113" s="33"/>
      <c r="AD113" s="33">
        <v>0.08</v>
      </c>
      <c r="AE113" s="33"/>
      <c r="AF113" s="33">
        <v>0.09</v>
      </c>
      <c r="AG113" s="33"/>
      <c r="AH113" s="31">
        <f>+J113+L113+N113+P113+R113+T113+V113+X113+Z113+AB113+AD113+AF113</f>
        <v>0.99999999999999978</v>
      </c>
      <c r="AI113" s="64">
        <v>44929</v>
      </c>
      <c r="AJ113" s="64">
        <v>45290</v>
      </c>
      <c r="AK113" s="43" t="s">
        <v>305</v>
      </c>
      <c r="AL113" s="44" t="s">
        <v>287</v>
      </c>
      <c r="AM113" s="43" t="s">
        <v>708</v>
      </c>
      <c r="AN113" s="43" t="s">
        <v>708</v>
      </c>
      <c r="AO113" s="43" t="s">
        <v>160</v>
      </c>
    </row>
    <row r="114" spans="1:41" ht="137.25" x14ac:dyDescent="0.25">
      <c r="A114" s="43" t="s">
        <v>152</v>
      </c>
      <c r="B114" s="60" t="s">
        <v>153</v>
      </c>
      <c r="C114" s="60">
        <v>329</v>
      </c>
      <c r="D114" s="60" t="s">
        <v>70</v>
      </c>
      <c r="E114" s="60" t="s">
        <v>70</v>
      </c>
      <c r="F114" s="44" t="s">
        <v>309</v>
      </c>
      <c r="G114" s="44" t="s">
        <v>310</v>
      </c>
      <c r="H114" s="63">
        <v>0.05</v>
      </c>
      <c r="I114" s="229"/>
      <c r="J114" s="33"/>
      <c r="K114" s="33"/>
      <c r="L114" s="33"/>
      <c r="M114" s="33"/>
      <c r="N114" s="33"/>
      <c r="O114" s="33"/>
      <c r="P114" s="33"/>
      <c r="Q114" s="33"/>
      <c r="R114" s="33"/>
      <c r="S114" s="33"/>
      <c r="T114" s="33"/>
      <c r="U114" s="33"/>
      <c r="V114" s="33"/>
      <c r="W114" s="33"/>
      <c r="X114" s="33"/>
      <c r="Y114" s="33"/>
      <c r="Z114" s="33">
        <v>0.3</v>
      </c>
      <c r="AA114" s="33"/>
      <c r="AB114" s="33">
        <v>0.7</v>
      </c>
      <c r="AC114" s="33"/>
      <c r="AD114" s="33"/>
      <c r="AE114" s="33"/>
      <c r="AF114" s="33"/>
      <c r="AG114" s="33"/>
      <c r="AH114" s="31">
        <f t="shared" si="4"/>
        <v>1</v>
      </c>
      <c r="AI114" s="64">
        <v>45170</v>
      </c>
      <c r="AJ114" s="64">
        <v>45229</v>
      </c>
      <c r="AK114" s="44" t="s">
        <v>671</v>
      </c>
      <c r="AL114" s="44" t="s">
        <v>287</v>
      </c>
      <c r="AM114" s="43" t="s">
        <v>708</v>
      </c>
      <c r="AN114" s="43" t="s">
        <v>708</v>
      </c>
      <c r="AO114" s="43" t="s">
        <v>160</v>
      </c>
    </row>
    <row r="115" spans="1:41" ht="137.25" x14ac:dyDescent="0.25">
      <c r="A115" s="43" t="s">
        <v>152</v>
      </c>
      <c r="B115" s="60" t="s">
        <v>153</v>
      </c>
      <c r="C115" s="60">
        <v>329</v>
      </c>
      <c r="D115" s="60" t="s">
        <v>70</v>
      </c>
      <c r="E115" s="60" t="s">
        <v>70</v>
      </c>
      <c r="F115" s="44" t="s">
        <v>311</v>
      </c>
      <c r="G115" s="44" t="s">
        <v>832</v>
      </c>
      <c r="H115" s="63">
        <v>0.05</v>
      </c>
      <c r="I115" s="230"/>
      <c r="J115" s="33"/>
      <c r="K115" s="33"/>
      <c r="L115" s="33"/>
      <c r="M115" s="33"/>
      <c r="N115" s="33"/>
      <c r="O115" s="33"/>
      <c r="P115" s="33"/>
      <c r="Q115" s="33"/>
      <c r="R115" s="33"/>
      <c r="S115" s="33"/>
      <c r="T115" s="33">
        <v>0.5</v>
      </c>
      <c r="U115" s="33"/>
      <c r="V115" s="33">
        <v>0.5</v>
      </c>
      <c r="W115" s="33"/>
      <c r="X115" s="33"/>
      <c r="Y115" s="33"/>
      <c r="Z115" s="33"/>
      <c r="AA115" s="60"/>
      <c r="AB115" s="60"/>
      <c r="AC115" s="60"/>
      <c r="AD115" s="60"/>
      <c r="AE115" s="60"/>
      <c r="AF115" s="60"/>
      <c r="AG115" s="60"/>
      <c r="AH115" s="31">
        <f t="shared" si="4"/>
        <v>1</v>
      </c>
      <c r="AI115" s="64">
        <v>45078</v>
      </c>
      <c r="AJ115" s="64">
        <v>45138</v>
      </c>
      <c r="AK115" s="44" t="s">
        <v>313</v>
      </c>
      <c r="AL115" s="44" t="s">
        <v>287</v>
      </c>
      <c r="AM115" s="43" t="s">
        <v>708</v>
      </c>
      <c r="AN115" s="43" t="s">
        <v>708</v>
      </c>
      <c r="AO115" s="43" t="s">
        <v>160</v>
      </c>
    </row>
    <row r="116" spans="1:41" ht="137.25" x14ac:dyDescent="0.25">
      <c r="A116" s="43" t="s">
        <v>152</v>
      </c>
      <c r="B116" s="60" t="s">
        <v>153</v>
      </c>
      <c r="C116" s="60">
        <v>329</v>
      </c>
      <c r="D116" s="60" t="s">
        <v>70</v>
      </c>
      <c r="E116" s="60" t="s">
        <v>70</v>
      </c>
      <c r="F116" s="44" t="s">
        <v>311</v>
      </c>
      <c r="G116" s="44" t="s">
        <v>314</v>
      </c>
      <c r="H116" s="63">
        <v>0.1</v>
      </c>
      <c r="I116" s="231"/>
      <c r="J116" s="33">
        <v>0.08</v>
      </c>
      <c r="K116" s="33"/>
      <c r="L116" s="33">
        <v>0.08</v>
      </c>
      <c r="M116" s="33"/>
      <c r="N116" s="33">
        <v>0.09</v>
      </c>
      <c r="O116" s="33"/>
      <c r="P116" s="33">
        <v>0.08</v>
      </c>
      <c r="Q116" s="33"/>
      <c r="R116" s="33">
        <v>0.08</v>
      </c>
      <c r="S116" s="33"/>
      <c r="T116" s="33">
        <v>0.09</v>
      </c>
      <c r="U116" s="33"/>
      <c r="V116" s="33">
        <v>0.08</v>
      </c>
      <c r="W116" s="33"/>
      <c r="X116" s="33">
        <v>0.08</v>
      </c>
      <c r="Y116" s="33"/>
      <c r="Z116" s="33">
        <v>0.09</v>
      </c>
      <c r="AA116" s="33"/>
      <c r="AB116" s="33">
        <v>0.08</v>
      </c>
      <c r="AC116" s="33"/>
      <c r="AD116" s="33">
        <v>0.08</v>
      </c>
      <c r="AE116" s="33"/>
      <c r="AF116" s="33">
        <v>0.09</v>
      </c>
      <c r="AG116" s="60"/>
      <c r="AH116" s="31">
        <f t="shared" si="4"/>
        <v>0.99999999999999978</v>
      </c>
      <c r="AI116" s="64">
        <v>44929</v>
      </c>
      <c r="AJ116" s="64">
        <v>45290</v>
      </c>
      <c r="AK116" s="43" t="s">
        <v>315</v>
      </c>
      <c r="AL116" s="44" t="s">
        <v>287</v>
      </c>
      <c r="AM116" s="43" t="s">
        <v>708</v>
      </c>
      <c r="AN116" s="43" t="s">
        <v>708</v>
      </c>
      <c r="AO116" s="43" t="s">
        <v>160</v>
      </c>
    </row>
    <row r="117" spans="1:41" ht="105.75" x14ac:dyDescent="0.25">
      <c r="A117" s="43" t="s">
        <v>152</v>
      </c>
      <c r="B117" s="60" t="s">
        <v>153</v>
      </c>
      <c r="C117" s="60">
        <v>329</v>
      </c>
      <c r="D117" s="237">
        <v>1</v>
      </c>
      <c r="E117" s="60" t="s">
        <v>70</v>
      </c>
      <c r="F117" s="44" t="s">
        <v>301</v>
      </c>
      <c r="G117" s="44" t="s">
        <v>722</v>
      </c>
      <c r="H117" s="63">
        <v>0.6</v>
      </c>
      <c r="I117" s="260">
        <f>SUM(H117:H119)</f>
        <v>1</v>
      </c>
      <c r="J117" s="33"/>
      <c r="K117" s="33"/>
      <c r="L117" s="33">
        <v>0.5</v>
      </c>
      <c r="M117" s="33"/>
      <c r="N117" s="33">
        <v>0.5</v>
      </c>
      <c r="O117" s="33"/>
      <c r="P117" s="33"/>
      <c r="Q117" s="33"/>
      <c r="R117" s="33"/>
      <c r="S117" s="33"/>
      <c r="T117" s="33"/>
      <c r="U117" s="33"/>
      <c r="V117" s="33"/>
      <c r="W117" s="33"/>
      <c r="X117" s="33"/>
      <c r="Y117" s="33"/>
      <c r="Z117" s="33"/>
      <c r="AA117" s="33"/>
      <c r="AB117" s="33"/>
      <c r="AC117" s="33"/>
      <c r="AD117" s="33"/>
      <c r="AE117" s="33"/>
      <c r="AF117" s="33"/>
      <c r="AG117" s="33"/>
      <c r="AH117" s="31">
        <f t="shared" si="4"/>
        <v>1</v>
      </c>
      <c r="AI117" s="64">
        <v>44958</v>
      </c>
      <c r="AJ117" s="64">
        <v>45016</v>
      </c>
      <c r="AK117" s="43" t="s">
        <v>316</v>
      </c>
      <c r="AL117" s="44" t="s">
        <v>287</v>
      </c>
      <c r="AM117" s="43" t="s">
        <v>708</v>
      </c>
      <c r="AN117" s="43" t="s">
        <v>708</v>
      </c>
      <c r="AO117" s="43" t="s">
        <v>160</v>
      </c>
    </row>
    <row r="118" spans="1:41" ht="105.75" x14ac:dyDescent="0.25">
      <c r="A118" s="43" t="s">
        <v>152</v>
      </c>
      <c r="B118" s="60" t="s">
        <v>153</v>
      </c>
      <c r="C118" s="60">
        <v>329</v>
      </c>
      <c r="D118" s="237"/>
      <c r="E118" s="60" t="s">
        <v>70</v>
      </c>
      <c r="F118" s="44" t="s">
        <v>301</v>
      </c>
      <c r="G118" s="44" t="s">
        <v>317</v>
      </c>
      <c r="H118" s="33">
        <v>0.2</v>
      </c>
      <c r="I118" s="260"/>
      <c r="J118" s="33"/>
      <c r="K118" s="33"/>
      <c r="L118" s="33"/>
      <c r="M118" s="33"/>
      <c r="N118" s="33">
        <v>0.25</v>
      </c>
      <c r="O118" s="33"/>
      <c r="P118" s="33"/>
      <c r="Q118" s="33"/>
      <c r="R118" s="33"/>
      <c r="S118" s="33"/>
      <c r="T118" s="33">
        <v>0.25</v>
      </c>
      <c r="U118" s="33"/>
      <c r="V118" s="33"/>
      <c r="W118" s="33"/>
      <c r="X118" s="33"/>
      <c r="Y118" s="33"/>
      <c r="Z118" s="33">
        <v>0.25</v>
      </c>
      <c r="AA118" s="33"/>
      <c r="AB118" s="33"/>
      <c r="AC118" s="33"/>
      <c r="AD118" s="33"/>
      <c r="AE118" s="33"/>
      <c r="AF118" s="33">
        <v>0.25</v>
      </c>
      <c r="AG118" s="33"/>
      <c r="AH118" s="31">
        <f t="shared" si="4"/>
        <v>1</v>
      </c>
      <c r="AI118" s="64">
        <v>44986</v>
      </c>
      <c r="AJ118" s="64">
        <v>45290</v>
      </c>
      <c r="AK118" s="44" t="s">
        <v>318</v>
      </c>
      <c r="AL118" s="44" t="s">
        <v>287</v>
      </c>
      <c r="AM118" s="43" t="s">
        <v>708</v>
      </c>
      <c r="AN118" s="43" t="s">
        <v>708</v>
      </c>
      <c r="AO118" s="43" t="s">
        <v>160</v>
      </c>
    </row>
    <row r="119" spans="1:41" ht="105.75" x14ac:dyDescent="0.25">
      <c r="A119" s="43" t="s">
        <v>152</v>
      </c>
      <c r="B119" s="60" t="s">
        <v>153</v>
      </c>
      <c r="C119" s="60">
        <v>329</v>
      </c>
      <c r="D119" s="237"/>
      <c r="E119" s="60" t="s">
        <v>70</v>
      </c>
      <c r="F119" s="44" t="s">
        <v>301</v>
      </c>
      <c r="G119" s="44" t="s">
        <v>752</v>
      </c>
      <c r="H119" s="33">
        <v>0.2</v>
      </c>
      <c r="I119" s="2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33">
        <v>1</v>
      </c>
      <c r="AG119" s="60"/>
      <c r="AH119" s="31">
        <f t="shared" si="4"/>
        <v>1</v>
      </c>
      <c r="AI119" s="64">
        <v>45261</v>
      </c>
      <c r="AJ119" s="64">
        <v>45290</v>
      </c>
      <c r="AK119" s="43" t="s">
        <v>319</v>
      </c>
      <c r="AL119" s="44" t="s">
        <v>287</v>
      </c>
      <c r="AM119" s="43" t="s">
        <v>708</v>
      </c>
      <c r="AN119" s="43" t="s">
        <v>708</v>
      </c>
      <c r="AO119" s="43" t="s">
        <v>160</v>
      </c>
    </row>
    <row r="120" spans="1:41" ht="162.75" customHeight="1" x14ac:dyDescent="0.25">
      <c r="A120" s="43" t="s">
        <v>152</v>
      </c>
      <c r="B120" s="60" t="s">
        <v>153</v>
      </c>
      <c r="C120" s="60">
        <v>329</v>
      </c>
      <c r="D120" s="60" t="s">
        <v>70</v>
      </c>
      <c r="E120" s="60" t="s">
        <v>70</v>
      </c>
      <c r="F120" s="44" t="s">
        <v>320</v>
      </c>
      <c r="G120" s="50" t="s">
        <v>321</v>
      </c>
      <c r="H120" s="33">
        <v>0.1</v>
      </c>
      <c r="I120" s="229">
        <f>+H120+H121+H122+H123+H124+H125+H126+H127</f>
        <v>1</v>
      </c>
      <c r="J120" s="33"/>
      <c r="K120" s="33"/>
      <c r="L120" s="33"/>
      <c r="M120" s="33"/>
      <c r="N120" s="33"/>
      <c r="O120" s="33"/>
      <c r="P120" s="33"/>
      <c r="Q120" s="33"/>
      <c r="R120" s="33"/>
      <c r="S120" s="33"/>
      <c r="T120" s="33">
        <v>0.2</v>
      </c>
      <c r="U120" s="33"/>
      <c r="V120" s="33">
        <v>0.2</v>
      </c>
      <c r="W120" s="33"/>
      <c r="X120" s="33">
        <v>0.2</v>
      </c>
      <c r="Y120" s="33"/>
      <c r="Z120" s="33">
        <v>0.2</v>
      </c>
      <c r="AA120" s="33"/>
      <c r="AB120" s="33">
        <v>0.2</v>
      </c>
      <c r="AC120" s="33"/>
      <c r="AD120" s="33"/>
      <c r="AE120" s="33"/>
      <c r="AF120" s="33"/>
      <c r="AG120" s="33"/>
      <c r="AH120" s="31">
        <f t="shared" ref="AH120:AH173" si="5">+J120+L120+N120+P120+R120+T120+V120+X120+Z120+AB120+AD120+AF120</f>
        <v>1</v>
      </c>
      <c r="AI120" s="64">
        <v>45078</v>
      </c>
      <c r="AJ120" s="64">
        <v>45229</v>
      </c>
      <c r="AK120" s="44" t="s">
        <v>322</v>
      </c>
      <c r="AL120" s="44" t="s">
        <v>287</v>
      </c>
      <c r="AM120" s="43" t="s">
        <v>708</v>
      </c>
      <c r="AN120" s="43" t="s">
        <v>708</v>
      </c>
      <c r="AO120" s="43" t="s">
        <v>160</v>
      </c>
    </row>
    <row r="121" spans="1:41" ht="118.5" customHeight="1" x14ac:dyDescent="0.25">
      <c r="A121" s="72" t="s">
        <v>152</v>
      </c>
      <c r="B121" s="60" t="s">
        <v>153</v>
      </c>
      <c r="C121" s="60">
        <v>329</v>
      </c>
      <c r="D121" s="60" t="s">
        <v>70</v>
      </c>
      <c r="E121" s="60" t="s">
        <v>70</v>
      </c>
      <c r="F121" s="44" t="s">
        <v>320</v>
      </c>
      <c r="G121" s="50" t="s">
        <v>323</v>
      </c>
      <c r="H121" s="33">
        <v>0.1</v>
      </c>
      <c r="I121" s="230"/>
      <c r="J121" s="33"/>
      <c r="K121" s="33"/>
      <c r="L121" s="33"/>
      <c r="M121" s="33"/>
      <c r="N121" s="33"/>
      <c r="O121" s="33"/>
      <c r="P121" s="33">
        <v>0.25</v>
      </c>
      <c r="Q121" s="33"/>
      <c r="R121" s="33"/>
      <c r="S121" s="33"/>
      <c r="T121" s="33"/>
      <c r="U121" s="33"/>
      <c r="V121" s="33">
        <v>0.25</v>
      </c>
      <c r="W121" s="33"/>
      <c r="X121" s="33"/>
      <c r="Y121" s="33"/>
      <c r="Z121" s="33"/>
      <c r="AA121" s="33"/>
      <c r="AB121" s="33">
        <v>0.25</v>
      </c>
      <c r="AC121" s="33"/>
      <c r="AD121" s="33"/>
      <c r="AE121" s="33"/>
      <c r="AF121" s="33">
        <v>0.25</v>
      </c>
      <c r="AG121" s="33"/>
      <c r="AH121" s="31">
        <v>1</v>
      </c>
      <c r="AI121" s="64">
        <v>45017</v>
      </c>
      <c r="AJ121" s="64">
        <v>45290</v>
      </c>
      <c r="AK121" s="70" t="s">
        <v>324</v>
      </c>
      <c r="AL121" s="44" t="s">
        <v>287</v>
      </c>
      <c r="AM121" s="43" t="s">
        <v>708</v>
      </c>
      <c r="AN121" s="43" t="s">
        <v>708</v>
      </c>
      <c r="AO121" s="43" t="s">
        <v>160</v>
      </c>
    </row>
    <row r="122" spans="1:41" ht="99.75" customHeight="1" x14ac:dyDescent="0.25">
      <c r="A122" s="72" t="s">
        <v>152</v>
      </c>
      <c r="B122" s="60" t="s">
        <v>153</v>
      </c>
      <c r="C122" s="60">
        <v>329</v>
      </c>
      <c r="D122" s="60" t="s">
        <v>70</v>
      </c>
      <c r="E122" s="60" t="s">
        <v>70</v>
      </c>
      <c r="F122" s="44" t="s">
        <v>320</v>
      </c>
      <c r="G122" s="50" t="s">
        <v>325</v>
      </c>
      <c r="H122" s="33">
        <v>0.1</v>
      </c>
      <c r="I122" s="230"/>
      <c r="J122" s="73"/>
      <c r="K122" s="73"/>
      <c r="L122" s="73"/>
      <c r="M122" s="74"/>
      <c r="N122" s="73">
        <v>0.25</v>
      </c>
      <c r="O122" s="73"/>
      <c r="P122" s="73"/>
      <c r="Q122" s="73"/>
      <c r="R122" s="73"/>
      <c r="S122" s="73"/>
      <c r="T122" s="73">
        <v>0.25</v>
      </c>
      <c r="U122" s="73"/>
      <c r="V122" s="73"/>
      <c r="W122" s="73"/>
      <c r="X122" s="73"/>
      <c r="Y122" s="73"/>
      <c r="Z122" s="73">
        <v>0.25</v>
      </c>
      <c r="AA122" s="73"/>
      <c r="AB122" s="73"/>
      <c r="AC122" s="73"/>
      <c r="AD122" s="73"/>
      <c r="AE122" s="73"/>
      <c r="AF122" s="73">
        <v>0.25</v>
      </c>
      <c r="AG122" s="73"/>
      <c r="AH122" s="41">
        <f t="shared" ref="AH122:AH123" si="6">+J122+L122+N122+P122+R122+T122+V122+X122+AB122+Z122+AD122+AF122</f>
        <v>1</v>
      </c>
      <c r="AI122" s="64">
        <v>44958</v>
      </c>
      <c r="AJ122" s="64">
        <v>45290</v>
      </c>
      <c r="AK122" s="70" t="s">
        <v>326</v>
      </c>
      <c r="AL122" s="44" t="s">
        <v>287</v>
      </c>
      <c r="AM122" s="43" t="s">
        <v>708</v>
      </c>
      <c r="AN122" s="43" t="s">
        <v>708</v>
      </c>
      <c r="AO122" s="43" t="s">
        <v>160</v>
      </c>
    </row>
    <row r="123" spans="1:41" ht="87" customHeight="1" x14ac:dyDescent="0.25">
      <c r="A123" s="72" t="s">
        <v>152</v>
      </c>
      <c r="B123" s="60" t="s">
        <v>153</v>
      </c>
      <c r="C123" s="60">
        <v>329</v>
      </c>
      <c r="D123" s="60" t="s">
        <v>70</v>
      </c>
      <c r="E123" s="60" t="s">
        <v>70</v>
      </c>
      <c r="F123" s="44" t="s">
        <v>320</v>
      </c>
      <c r="G123" s="50" t="s">
        <v>327</v>
      </c>
      <c r="H123" s="33">
        <v>0.1</v>
      </c>
      <c r="I123" s="230"/>
      <c r="J123" s="73"/>
      <c r="K123" s="73"/>
      <c r="L123" s="73"/>
      <c r="M123" s="74"/>
      <c r="N123" s="73">
        <v>0.25</v>
      </c>
      <c r="O123" s="73"/>
      <c r="P123" s="73"/>
      <c r="Q123" s="73"/>
      <c r="R123" s="73"/>
      <c r="S123" s="73"/>
      <c r="T123" s="73">
        <v>0.25</v>
      </c>
      <c r="U123" s="73"/>
      <c r="V123" s="73"/>
      <c r="W123" s="73"/>
      <c r="X123" s="73"/>
      <c r="Y123" s="73"/>
      <c r="Z123" s="73">
        <v>0.25</v>
      </c>
      <c r="AA123" s="73"/>
      <c r="AB123" s="73"/>
      <c r="AC123" s="73"/>
      <c r="AD123" s="73"/>
      <c r="AE123" s="73"/>
      <c r="AF123" s="73">
        <v>0.25</v>
      </c>
      <c r="AG123" s="73"/>
      <c r="AH123" s="41">
        <f t="shared" si="6"/>
        <v>1</v>
      </c>
      <c r="AI123" s="64">
        <v>44958</v>
      </c>
      <c r="AJ123" s="64">
        <v>45290</v>
      </c>
      <c r="AK123" s="82" t="s">
        <v>328</v>
      </c>
      <c r="AL123" s="44" t="s">
        <v>287</v>
      </c>
      <c r="AM123" s="43" t="s">
        <v>708</v>
      </c>
      <c r="AN123" s="43" t="s">
        <v>708</v>
      </c>
      <c r="AO123" s="43" t="s">
        <v>160</v>
      </c>
    </row>
    <row r="124" spans="1:41" ht="98.25" customHeight="1" x14ac:dyDescent="0.25">
      <c r="A124" s="72" t="s">
        <v>152</v>
      </c>
      <c r="B124" s="60" t="s">
        <v>153</v>
      </c>
      <c r="C124" s="60">
        <v>329</v>
      </c>
      <c r="D124" s="60" t="s">
        <v>70</v>
      </c>
      <c r="E124" s="60" t="s">
        <v>70</v>
      </c>
      <c r="F124" s="44" t="s">
        <v>320</v>
      </c>
      <c r="G124" s="50" t="s">
        <v>329</v>
      </c>
      <c r="H124" s="33">
        <v>0.1</v>
      </c>
      <c r="I124" s="230"/>
      <c r="J124" s="33"/>
      <c r="K124" s="33"/>
      <c r="L124" s="33"/>
      <c r="M124" s="33"/>
      <c r="N124" s="33">
        <v>0.25</v>
      </c>
      <c r="O124" s="33"/>
      <c r="P124" s="33"/>
      <c r="Q124" s="33"/>
      <c r="R124" s="33"/>
      <c r="S124" s="33"/>
      <c r="T124" s="33">
        <v>0.25</v>
      </c>
      <c r="U124" s="33"/>
      <c r="V124" s="33"/>
      <c r="W124" s="33"/>
      <c r="X124" s="33"/>
      <c r="Y124" s="33"/>
      <c r="Z124" s="33">
        <v>0.25</v>
      </c>
      <c r="AA124" s="33"/>
      <c r="AB124" s="33"/>
      <c r="AC124" s="33"/>
      <c r="AD124" s="33"/>
      <c r="AE124" s="33"/>
      <c r="AF124" s="33">
        <v>0.25</v>
      </c>
      <c r="AG124" s="33"/>
      <c r="AH124" s="31">
        <f t="shared" si="5"/>
        <v>1</v>
      </c>
      <c r="AI124" s="64">
        <v>44986</v>
      </c>
      <c r="AJ124" s="64">
        <v>45290</v>
      </c>
      <c r="AK124" s="50" t="s">
        <v>330</v>
      </c>
      <c r="AL124" s="44" t="s">
        <v>287</v>
      </c>
      <c r="AM124" s="43" t="s">
        <v>708</v>
      </c>
      <c r="AN124" s="43" t="s">
        <v>708</v>
      </c>
      <c r="AO124" s="43" t="s">
        <v>160</v>
      </c>
    </row>
    <row r="125" spans="1:41" ht="86.25" customHeight="1" x14ac:dyDescent="0.25">
      <c r="A125" s="72" t="s">
        <v>152</v>
      </c>
      <c r="B125" s="60" t="s">
        <v>153</v>
      </c>
      <c r="C125" s="60">
        <v>329</v>
      </c>
      <c r="D125" s="60" t="s">
        <v>70</v>
      </c>
      <c r="E125" s="60" t="s">
        <v>70</v>
      </c>
      <c r="F125" s="44" t="s">
        <v>320</v>
      </c>
      <c r="G125" s="44" t="s">
        <v>331</v>
      </c>
      <c r="H125" s="33">
        <v>0.1</v>
      </c>
      <c r="I125" s="230"/>
      <c r="J125" s="33"/>
      <c r="K125" s="33"/>
      <c r="L125" s="33"/>
      <c r="M125" s="33"/>
      <c r="N125" s="33"/>
      <c r="O125" s="33"/>
      <c r="P125" s="33"/>
      <c r="Q125" s="33"/>
      <c r="R125" s="33"/>
      <c r="S125" s="33"/>
      <c r="T125" s="33"/>
      <c r="U125" s="33"/>
      <c r="V125" s="33">
        <v>1</v>
      </c>
      <c r="W125" s="33"/>
      <c r="X125" s="33"/>
      <c r="Y125" s="33"/>
      <c r="Z125" s="33"/>
      <c r="AA125" s="33"/>
      <c r="AB125" s="33"/>
      <c r="AC125" s="33"/>
      <c r="AD125" s="33"/>
      <c r="AE125" s="33"/>
      <c r="AF125" s="33"/>
      <c r="AG125" s="33"/>
      <c r="AH125" s="31">
        <f t="shared" si="5"/>
        <v>1</v>
      </c>
      <c r="AI125" s="64">
        <v>45017</v>
      </c>
      <c r="AJ125" s="64">
        <v>45107</v>
      </c>
      <c r="AK125" s="44" t="s">
        <v>332</v>
      </c>
      <c r="AL125" s="44" t="s">
        <v>287</v>
      </c>
      <c r="AM125" s="43" t="s">
        <v>708</v>
      </c>
      <c r="AN125" s="43" t="s">
        <v>708</v>
      </c>
      <c r="AO125" s="43" t="s">
        <v>160</v>
      </c>
    </row>
    <row r="126" spans="1:41" ht="96.75" customHeight="1" x14ac:dyDescent="0.25">
      <c r="A126" s="72" t="s">
        <v>152</v>
      </c>
      <c r="B126" s="60" t="s">
        <v>153</v>
      </c>
      <c r="C126" s="60">
        <v>329</v>
      </c>
      <c r="D126" s="60" t="s">
        <v>70</v>
      </c>
      <c r="E126" s="60" t="s">
        <v>70</v>
      </c>
      <c r="F126" s="44" t="s">
        <v>320</v>
      </c>
      <c r="G126" s="50" t="s">
        <v>333</v>
      </c>
      <c r="H126" s="33">
        <v>0.2</v>
      </c>
      <c r="I126" s="230"/>
      <c r="J126" s="33"/>
      <c r="K126" s="33"/>
      <c r="L126" s="33"/>
      <c r="M126" s="33"/>
      <c r="N126" s="33"/>
      <c r="O126" s="33"/>
      <c r="P126" s="33"/>
      <c r="Q126" s="33"/>
      <c r="R126" s="33"/>
      <c r="S126" s="33"/>
      <c r="T126" s="33">
        <v>0.2</v>
      </c>
      <c r="U126" s="33"/>
      <c r="V126" s="33">
        <v>0.2</v>
      </c>
      <c r="W126" s="33"/>
      <c r="X126" s="33">
        <v>0.2</v>
      </c>
      <c r="Y126" s="33"/>
      <c r="Z126" s="33">
        <v>0.2</v>
      </c>
      <c r="AA126" s="33"/>
      <c r="AB126" s="33">
        <v>0.2</v>
      </c>
      <c r="AC126" s="33"/>
      <c r="AD126" s="33"/>
      <c r="AE126" s="33"/>
      <c r="AF126" s="33"/>
      <c r="AG126" s="33"/>
      <c r="AH126" s="31">
        <f t="shared" si="5"/>
        <v>1</v>
      </c>
      <c r="AI126" s="64">
        <v>45078</v>
      </c>
      <c r="AJ126" s="64">
        <v>45229</v>
      </c>
      <c r="AK126" s="43" t="s">
        <v>334</v>
      </c>
      <c r="AL126" s="44" t="s">
        <v>287</v>
      </c>
      <c r="AM126" s="43" t="s">
        <v>708</v>
      </c>
      <c r="AN126" s="43" t="s">
        <v>708</v>
      </c>
      <c r="AO126" s="43" t="s">
        <v>160</v>
      </c>
    </row>
    <row r="127" spans="1:41" ht="93.75" customHeight="1" x14ac:dyDescent="0.25">
      <c r="A127" s="72" t="s">
        <v>152</v>
      </c>
      <c r="B127" s="60" t="s">
        <v>153</v>
      </c>
      <c r="C127" s="60">
        <v>329</v>
      </c>
      <c r="D127" s="60" t="s">
        <v>70</v>
      </c>
      <c r="E127" s="60" t="s">
        <v>70</v>
      </c>
      <c r="F127" s="44" t="s">
        <v>320</v>
      </c>
      <c r="G127" s="50" t="s">
        <v>335</v>
      </c>
      <c r="H127" s="33">
        <v>0.2</v>
      </c>
      <c r="I127" s="231"/>
      <c r="J127" s="33"/>
      <c r="K127" s="33"/>
      <c r="L127" s="33"/>
      <c r="M127" s="33"/>
      <c r="N127" s="33">
        <v>0.25</v>
      </c>
      <c r="O127" s="33"/>
      <c r="P127" s="33"/>
      <c r="Q127" s="33"/>
      <c r="R127" s="33"/>
      <c r="S127" s="33"/>
      <c r="T127" s="33">
        <v>0.25</v>
      </c>
      <c r="U127" s="33"/>
      <c r="V127" s="33"/>
      <c r="W127" s="33"/>
      <c r="X127" s="33"/>
      <c r="Y127" s="33"/>
      <c r="Z127" s="33">
        <v>0.25</v>
      </c>
      <c r="AA127" s="33"/>
      <c r="AB127" s="33"/>
      <c r="AC127" s="33"/>
      <c r="AD127" s="33"/>
      <c r="AE127" s="33"/>
      <c r="AF127" s="33">
        <v>0.25</v>
      </c>
      <c r="AG127" s="33"/>
      <c r="AH127" s="31">
        <f>+J127+L127+N127+P127+R127+T127+V127+X127+Z127+AB127+AD127+AF127</f>
        <v>1</v>
      </c>
      <c r="AI127" s="64">
        <v>44986</v>
      </c>
      <c r="AJ127" s="64">
        <v>45290</v>
      </c>
      <c r="AK127" s="82" t="s">
        <v>336</v>
      </c>
      <c r="AL127" s="70" t="s">
        <v>287</v>
      </c>
      <c r="AM127" s="43" t="s">
        <v>708</v>
      </c>
      <c r="AN127" s="43" t="s">
        <v>708</v>
      </c>
      <c r="AO127" s="43" t="s">
        <v>160</v>
      </c>
    </row>
    <row r="128" spans="1:41" ht="117" customHeight="1" x14ac:dyDescent="0.25">
      <c r="A128" s="43" t="s">
        <v>40</v>
      </c>
      <c r="B128" s="60" t="s">
        <v>203</v>
      </c>
      <c r="C128" s="60">
        <v>415</v>
      </c>
      <c r="D128" s="60" t="s">
        <v>70</v>
      </c>
      <c r="E128" s="60" t="s">
        <v>70</v>
      </c>
      <c r="F128" s="44" t="s">
        <v>337</v>
      </c>
      <c r="G128" s="44" t="s">
        <v>338</v>
      </c>
      <c r="H128" s="33">
        <v>0.5</v>
      </c>
      <c r="I128" s="260">
        <f>SUM(H128:H129)</f>
        <v>1</v>
      </c>
      <c r="J128" s="33"/>
      <c r="K128" s="33"/>
      <c r="L128" s="33"/>
      <c r="M128" s="33"/>
      <c r="N128" s="33"/>
      <c r="O128" s="33"/>
      <c r="P128" s="33"/>
      <c r="Q128" s="33"/>
      <c r="R128" s="33"/>
      <c r="S128" s="33"/>
      <c r="T128" s="33">
        <v>0.5</v>
      </c>
      <c r="U128" s="33"/>
      <c r="V128" s="33"/>
      <c r="W128" s="33"/>
      <c r="X128" s="33"/>
      <c r="Y128" s="33"/>
      <c r="Z128" s="33"/>
      <c r="AA128" s="33"/>
      <c r="AB128" s="33"/>
      <c r="AC128" s="33"/>
      <c r="AD128" s="33">
        <v>0.5</v>
      </c>
      <c r="AE128" s="33"/>
      <c r="AF128" s="33"/>
      <c r="AG128" s="33"/>
      <c r="AH128" s="31">
        <f t="shared" si="5"/>
        <v>1</v>
      </c>
      <c r="AI128" s="64">
        <v>45078</v>
      </c>
      <c r="AJ128" s="64">
        <v>45260</v>
      </c>
      <c r="AK128" s="44" t="s">
        <v>339</v>
      </c>
      <c r="AL128" s="44" t="s">
        <v>287</v>
      </c>
      <c r="AM128" s="43" t="s">
        <v>708</v>
      </c>
      <c r="AN128" s="43" t="s">
        <v>708</v>
      </c>
      <c r="AO128" s="43" t="s">
        <v>160</v>
      </c>
    </row>
    <row r="129" spans="1:41" ht="127.5" customHeight="1" x14ac:dyDescent="0.25">
      <c r="A129" s="43" t="s">
        <v>40</v>
      </c>
      <c r="B129" s="60" t="s">
        <v>203</v>
      </c>
      <c r="C129" s="60">
        <v>415</v>
      </c>
      <c r="D129" s="60" t="s">
        <v>70</v>
      </c>
      <c r="E129" s="60" t="s">
        <v>70</v>
      </c>
      <c r="F129" s="44" t="s">
        <v>337</v>
      </c>
      <c r="G129" s="44" t="s">
        <v>340</v>
      </c>
      <c r="H129" s="33">
        <v>0.5</v>
      </c>
      <c r="I129" s="260"/>
      <c r="J129" s="60"/>
      <c r="K129" s="60"/>
      <c r="L129" s="60"/>
      <c r="M129" s="60"/>
      <c r="N129" s="33">
        <v>0.25</v>
      </c>
      <c r="O129" s="33"/>
      <c r="P129" s="33"/>
      <c r="Q129" s="33"/>
      <c r="R129" s="33"/>
      <c r="S129" s="33"/>
      <c r="T129" s="33">
        <v>0.25</v>
      </c>
      <c r="U129" s="33"/>
      <c r="V129" s="33"/>
      <c r="W129" s="33"/>
      <c r="X129" s="33"/>
      <c r="Y129" s="33"/>
      <c r="Z129" s="33">
        <v>0.25</v>
      </c>
      <c r="AA129" s="33"/>
      <c r="AB129" s="33"/>
      <c r="AC129" s="33"/>
      <c r="AD129" s="33"/>
      <c r="AE129" s="33"/>
      <c r="AF129" s="33">
        <v>0.25</v>
      </c>
      <c r="AG129" s="33"/>
      <c r="AH129" s="31">
        <f t="shared" si="5"/>
        <v>1</v>
      </c>
      <c r="AI129" s="64">
        <v>44986</v>
      </c>
      <c r="AJ129" s="64">
        <v>45290</v>
      </c>
      <c r="AK129" s="43" t="s">
        <v>341</v>
      </c>
      <c r="AL129" s="44" t="s">
        <v>287</v>
      </c>
      <c r="AM129" s="43" t="s">
        <v>708</v>
      </c>
      <c r="AN129" s="43" t="s">
        <v>708</v>
      </c>
      <c r="AO129" s="43" t="s">
        <v>160</v>
      </c>
    </row>
    <row r="130" spans="1:41" ht="133.5" customHeight="1" x14ac:dyDescent="0.25">
      <c r="A130" s="43" t="s">
        <v>40</v>
      </c>
      <c r="B130" s="60" t="s">
        <v>203</v>
      </c>
      <c r="C130" s="60">
        <v>415</v>
      </c>
      <c r="D130" s="60" t="s">
        <v>70</v>
      </c>
      <c r="E130" s="60" t="s">
        <v>70</v>
      </c>
      <c r="F130" s="44" t="s">
        <v>342</v>
      </c>
      <c r="G130" s="44" t="s">
        <v>343</v>
      </c>
      <c r="H130" s="33">
        <v>1</v>
      </c>
      <c r="I130" s="33">
        <f>SUM(H130:H130)</f>
        <v>1</v>
      </c>
      <c r="J130" s="33">
        <v>0.08</v>
      </c>
      <c r="K130" s="33"/>
      <c r="L130" s="33">
        <v>0.08</v>
      </c>
      <c r="M130" s="33"/>
      <c r="N130" s="33">
        <v>0.09</v>
      </c>
      <c r="O130" s="33"/>
      <c r="P130" s="33">
        <v>0.08</v>
      </c>
      <c r="Q130" s="33"/>
      <c r="R130" s="33">
        <v>0.08</v>
      </c>
      <c r="S130" s="33"/>
      <c r="T130" s="33">
        <v>0.09</v>
      </c>
      <c r="U130" s="33"/>
      <c r="V130" s="33">
        <v>0.08</v>
      </c>
      <c r="W130" s="33"/>
      <c r="X130" s="33">
        <v>0.08</v>
      </c>
      <c r="Y130" s="33"/>
      <c r="Z130" s="33">
        <v>0.09</v>
      </c>
      <c r="AA130" s="33"/>
      <c r="AB130" s="33">
        <v>0.08</v>
      </c>
      <c r="AC130" s="33"/>
      <c r="AD130" s="33">
        <v>0.08</v>
      </c>
      <c r="AE130" s="33"/>
      <c r="AF130" s="33">
        <v>0.09</v>
      </c>
      <c r="AG130" s="33"/>
      <c r="AH130" s="31">
        <f t="shared" si="5"/>
        <v>0.99999999999999978</v>
      </c>
      <c r="AI130" s="64">
        <v>44928</v>
      </c>
      <c r="AJ130" s="64">
        <v>45290</v>
      </c>
      <c r="AK130" s="43" t="s">
        <v>344</v>
      </c>
      <c r="AL130" s="44" t="s">
        <v>287</v>
      </c>
      <c r="AM130" s="43" t="s">
        <v>708</v>
      </c>
      <c r="AN130" s="43" t="s">
        <v>708</v>
      </c>
      <c r="AO130" s="43" t="s">
        <v>160</v>
      </c>
    </row>
    <row r="131" spans="1:41" ht="137.25" x14ac:dyDescent="0.25">
      <c r="A131" s="43" t="s">
        <v>40</v>
      </c>
      <c r="B131" s="60" t="s">
        <v>203</v>
      </c>
      <c r="C131" s="60">
        <v>423</v>
      </c>
      <c r="D131" s="60" t="s">
        <v>70</v>
      </c>
      <c r="E131" s="60" t="s">
        <v>70</v>
      </c>
      <c r="F131" s="44" t="s">
        <v>345</v>
      </c>
      <c r="G131" s="44" t="s">
        <v>346</v>
      </c>
      <c r="H131" s="33">
        <v>1</v>
      </c>
      <c r="I131" s="33">
        <f>+H131</f>
        <v>1</v>
      </c>
      <c r="J131" s="33"/>
      <c r="K131" s="33"/>
      <c r="L131" s="33"/>
      <c r="M131" s="33"/>
      <c r="N131" s="33"/>
      <c r="O131" s="33"/>
      <c r="P131" s="33"/>
      <c r="Q131" s="33"/>
      <c r="R131" s="33"/>
      <c r="S131" s="33"/>
      <c r="T131" s="33">
        <v>0.5</v>
      </c>
      <c r="U131" s="33"/>
      <c r="V131" s="33"/>
      <c r="W131" s="33"/>
      <c r="X131" s="33"/>
      <c r="Y131" s="33"/>
      <c r="Z131" s="33"/>
      <c r="AA131" s="33"/>
      <c r="AB131" s="33"/>
      <c r="AC131" s="33"/>
      <c r="AD131" s="33">
        <v>0.5</v>
      </c>
      <c r="AE131" s="33"/>
      <c r="AF131" s="33"/>
      <c r="AG131" s="33"/>
      <c r="AH131" s="31">
        <f t="shared" si="5"/>
        <v>1</v>
      </c>
      <c r="AI131" s="64">
        <v>45078</v>
      </c>
      <c r="AJ131" s="64">
        <v>45260</v>
      </c>
      <c r="AK131" s="43" t="s">
        <v>347</v>
      </c>
      <c r="AL131" s="44" t="s">
        <v>287</v>
      </c>
      <c r="AM131" s="43" t="s">
        <v>708</v>
      </c>
      <c r="AN131" s="43" t="s">
        <v>708</v>
      </c>
      <c r="AO131" s="43" t="s">
        <v>160</v>
      </c>
    </row>
    <row r="132" spans="1:41" s="95" customFormat="1" ht="57" x14ac:dyDescent="0.25">
      <c r="A132" s="82" t="s">
        <v>152</v>
      </c>
      <c r="B132" s="75" t="s">
        <v>153</v>
      </c>
      <c r="C132" s="90">
        <v>329</v>
      </c>
      <c r="D132" s="223">
        <v>107</v>
      </c>
      <c r="E132" s="220">
        <v>1092564000</v>
      </c>
      <c r="F132" s="70" t="s">
        <v>404</v>
      </c>
      <c r="G132" s="70" t="s">
        <v>410</v>
      </c>
      <c r="H132" s="92">
        <v>0.25</v>
      </c>
      <c r="I132" s="217">
        <f>+H132+H133+H134+H135+H136+H138</f>
        <v>1</v>
      </c>
      <c r="J132" s="91"/>
      <c r="K132" s="91"/>
      <c r="L132" s="92">
        <v>0.5</v>
      </c>
      <c r="M132" s="91"/>
      <c r="N132" s="92">
        <v>0.5</v>
      </c>
      <c r="O132" s="91"/>
      <c r="P132" s="91"/>
      <c r="Q132" s="91"/>
      <c r="R132" s="91"/>
      <c r="S132" s="91"/>
      <c r="T132" s="91"/>
      <c r="U132" s="91"/>
      <c r="V132" s="91"/>
      <c r="W132" s="91"/>
      <c r="X132" s="93"/>
      <c r="Y132" s="93"/>
      <c r="Z132" s="91"/>
      <c r="AA132" s="93"/>
      <c r="AB132" s="91"/>
      <c r="AC132" s="91"/>
      <c r="AD132" s="91"/>
      <c r="AE132" s="91"/>
      <c r="AF132" s="91"/>
      <c r="AG132" s="91"/>
      <c r="AH132" s="92">
        <f>SUM(J132:AG132)</f>
        <v>1</v>
      </c>
      <c r="AI132" s="100">
        <v>44958</v>
      </c>
      <c r="AJ132" s="100">
        <v>45016</v>
      </c>
      <c r="AK132" s="90" t="s">
        <v>411</v>
      </c>
      <c r="AL132" s="90" t="s">
        <v>402</v>
      </c>
      <c r="AM132" s="43" t="s">
        <v>709</v>
      </c>
      <c r="AN132" s="94" t="s">
        <v>403</v>
      </c>
      <c r="AO132" s="94" t="s">
        <v>160</v>
      </c>
    </row>
    <row r="133" spans="1:41" s="95" customFormat="1" ht="85.5" customHeight="1" x14ac:dyDescent="0.25">
      <c r="A133" s="82" t="s">
        <v>152</v>
      </c>
      <c r="B133" s="75" t="s">
        <v>153</v>
      </c>
      <c r="C133" s="90">
        <v>329</v>
      </c>
      <c r="D133" s="224"/>
      <c r="E133" s="221"/>
      <c r="F133" s="70" t="s">
        <v>404</v>
      </c>
      <c r="G133" s="70" t="s">
        <v>412</v>
      </c>
      <c r="H133" s="92">
        <v>0.1</v>
      </c>
      <c r="I133" s="224"/>
      <c r="J133" s="91"/>
      <c r="K133" s="91"/>
      <c r="L133" s="91"/>
      <c r="M133" s="91"/>
      <c r="N133" s="92">
        <v>0.5</v>
      </c>
      <c r="O133" s="91"/>
      <c r="P133" s="92">
        <v>0.5</v>
      </c>
      <c r="Q133" s="91"/>
      <c r="R133" s="91"/>
      <c r="S133" s="91"/>
      <c r="T133" s="91"/>
      <c r="U133" s="91"/>
      <c r="V133" s="91"/>
      <c r="W133" s="91"/>
      <c r="X133" s="93"/>
      <c r="Y133" s="93"/>
      <c r="Z133" s="91"/>
      <c r="AA133" s="93"/>
      <c r="AB133" s="91"/>
      <c r="AC133" s="91"/>
      <c r="AD133" s="91"/>
      <c r="AE133" s="91"/>
      <c r="AF133" s="91"/>
      <c r="AG133" s="91"/>
      <c r="AH133" s="92">
        <f>SUM(J133:AG133)</f>
        <v>1</v>
      </c>
      <c r="AI133" s="100">
        <v>44986</v>
      </c>
      <c r="AJ133" s="100">
        <v>45046</v>
      </c>
      <c r="AK133" s="70" t="s">
        <v>413</v>
      </c>
      <c r="AL133" s="90" t="s">
        <v>402</v>
      </c>
      <c r="AM133" s="43" t="s">
        <v>709</v>
      </c>
      <c r="AN133" s="94" t="s">
        <v>403</v>
      </c>
      <c r="AO133" s="94" t="s">
        <v>160</v>
      </c>
    </row>
    <row r="134" spans="1:41" s="95" customFormat="1" ht="99.75" x14ac:dyDescent="0.25">
      <c r="A134" s="82" t="s">
        <v>152</v>
      </c>
      <c r="B134" s="75" t="s">
        <v>153</v>
      </c>
      <c r="C134" s="90">
        <v>329</v>
      </c>
      <c r="D134" s="224"/>
      <c r="E134" s="221"/>
      <c r="F134" s="70" t="s">
        <v>404</v>
      </c>
      <c r="G134" s="70" t="s">
        <v>415</v>
      </c>
      <c r="H134" s="92">
        <v>0.2</v>
      </c>
      <c r="I134" s="224"/>
      <c r="J134" s="91"/>
      <c r="K134" s="91"/>
      <c r="L134" s="91"/>
      <c r="M134" s="91"/>
      <c r="N134" s="91"/>
      <c r="O134" s="91"/>
      <c r="P134" s="91"/>
      <c r="Q134" s="91"/>
      <c r="R134" s="92">
        <v>0.5</v>
      </c>
      <c r="S134" s="91"/>
      <c r="T134" s="92">
        <v>0.5</v>
      </c>
      <c r="U134" s="91"/>
      <c r="V134" s="91"/>
      <c r="W134" s="91"/>
      <c r="X134" s="93"/>
      <c r="Y134" s="93"/>
      <c r="Z134" s="91"/>
      <c r="AA134" s="93"/>
      <c r="AB134" s="91"/>
      <c r="AC134" s="91"/>
      <c r="AD134" s="91"/>
      <c r="AE134" s="91"/>
      <c r="AF134" s="91"/>
      <c r="AG134" s="91"/>
      <c r="AH134" s="92">
        <f>SUM(J134:AG134)</f>
        <v>1</v>
      </c>
      <c r="AI134" s="100">
        <v>45047</v>
      </c>
      <c r="AJ134" s="100">
        <v>45107</v>
      </c>
      <c r="AK134" s="101" t="s">
        <v>416</v>
      </c>
      <c r="AL134" s="90" t="s">
        <v>402</v>
      </c>
      <c r="AM134" s="43" t="s">
        <v>709</v>
      </c>
      <c r="AN134" s="94" t="s">
        <v>403</v>
      </c>
      <c r="AO134" s="94" t="s">
        <v>160</v>
      </c>
    </row>
    <row r="135" spans="1:41" s="95" customFormat="1" ht="74.099999999999994" customHeight="1" x14ac:dyDescent="0.25">
      <c r="A135" s="82" t="s">
        <v>152</v>
      </c>
      <c r="B135" s="75" t="s">
        <v>153</v>
      </c>
      <c r="C135" s="90">
        <v>329</v>
      </c>
      <c r="D135" s="224"/>
      <c r="E135" s="221"/>
      <c r="F135" s="70" t="s">
        <v>404</v>
      </c>
      <c r="G135" s="70" t="s">
        <v>418</v>
      </c>
      <c r="H135" s="92">
        <v>0.15</v>
      </c>
      <c r="I135" s="224"/>
      <c r="J135" s="91"/>
      <c r="K135" s="91"/>
      <c r="L135" s="91"/>
      <c r="M135" s="91"/>
      <c r="N135" s="91"/>
      <c r="O135" s="91"/>
      <c r="P135" s="91"/>
      <c r="Q135" s="91"/>
      <c r="R135" s="91"/>
      <c r="S135" s="91"/>
      <c r="T135" s="91"/>
      <c r="U135" s="91"/>
      <c r="V135" s="92">
        <v>0.5</v>
      </c>
      <c r="W135" s="91"/>
      <c r="X135" s="96">
        <v>0.5</v>
      </c>
      <c r="Y135" s="93"/>
      <c r="Z135" s="91"/>
      <c r="AA135" s="93"/>
      <c r="AB135" s="91"/>
      <c r="AC135" s="91"/>
      <c r="AD135" s="91"/>
      <c r="AE135" s="91"/>
      <c r="AF135" s="91"/>
      <c r="AG135" s="91"/>
      <c r="AH135" s="92">
        <f>SUM(J135:AG135)</f>
        <v>1</v>
      </c>
      <c r="AI135" s="100">
        <v>45108</v>
      </c>
      <c r="AJ135" s="100">
        <v>45169</v>
      </c>
      <c r="AK135" s="101" t="s">
        <v>419</v>
      </c>
      <c r="AL135" s="90" t="s">
        <v>402</v>
      </c>
      <c r="AM135" s="43" t="s">
        <v>709</v>
      </c>
      <c r="AN135" s="94" t="s">
        <v>403</v>
      </c>
      <c r="AO135" s="94" t="s">
        <v>160</v>
      </c>
    </row>
    <row r="136" spans="1:41" s="95" customFormat="1" ht="85.5" x14ac:dyDescent="0.25">
      <c r="A136" s="82" t="s">
        <v>152</v>
      </c>
      <c r="B136" s="75" t="s">
        <v>153</v>
      </c>
      <c r="C136" s="90">
        <v>329</v>
      </c>
      <c r="D136" s="224"/>
      <c r="E136" s="221"/>
      <c r="F136" s="70" t="s">
        <v>404</v>
      </c>
      <c r="G136" s="70" t="s">
        <v>407</v>
      </c>
      <c r="H136" s="217">
        <v>0.25</v>
      </c>
      <c r="I136" s="224"/>
      <c r="J136" s="97"/>
      <c r="K136" s="91"/>
      <c r="L136" s="98">
        <v>0.15</v>
      </c>
      <c r="M136" s="91"/>
      <c r="N136" s="92">
        <v>0.15</v>
      </c>
      <c r="O136" s="91"/>
      <c r="P136" s="92">
        <v>0.35</v>
      </c>
      <c r="Q136" s="91"/>
      <c r="R136" s="92">
        <v>0.35</v>
      </c>
      <c r="S136" s="91"/>
      <c r="T136" s="91"/>
      <c r="U136" s="91"/>
      <c r="V136" s="91"/>
      <c r="W136" s="91"/>
      <c r="X136" s="93"/>
      <c r="Y136" s="93"/>
      <c r="Z136" s="91"/>
      <c r="AA136" s="93"/>
      <c r="AB136" s="91"/>
      <c r="AC136" s="91"/>
      <c r="AD136" s="91"/>
      <c r="AE136" s="91"/>
      <c r="AF136" s="91"/>
      <c r="AG136" s="91"/>
      <c r="AH136" s="92">
        <f t="shared" ref="AH136:AH146" si="7">SUM(J136:AG136)</f>
        <v>0.99999999999999989</v>
      </c>
      <c r="AI136" s="100">
        <v>44932</v>
      </c>
      <c r="AJ136" s="100">
        <v>45077</v>
      </c>
      <c r="AK136" s="70" t="s">
        <v>408</v>
      </c>
      <c r="AL136" s="90" t="s">
        <v>402</v>
      </c>
      <c r="AM136" s="43" t="s">
        <v>709</v>
      </c>
      <c r="AN136" s="94" t="s">
        <v>403</v>
      </c>
      <c r="AO136" s="94" t="s">
        <v>160</v>
      </c>
    </row>
    <row r="137" spans="1:41" s="95" customFormat="1" ht="85.5" x14ac:dyDescent="0.25">
      <c r="A137" s="82" t="s">
        <v>152</v>
      </c>
      <c r="B137" s="75" t="s">
        <v>153</v>
      </c>
      <c r="C137" s="90">
        <v>329</v>
      </c>
      <c r="D137" s="224"/>
      <c r="E137" s="221"/>
      <c r="F137" s="70" t="s">
        <v>404</v>
      </c>
      <c r="G137" s="70" t="s">
        <v>420</v>
      </c>
      <c r="H137" s="218"/>
      <c r="I137" s="224"/>
      <c r="J137" s="91"/>
      <c r="K137" s="91"/>
      <c r="L137" s="91"/>
      <c r="M137" s="91"/>
      <c r="N137" s="91"/>
      <c r="O137" s="91"/>
      <c r="P137" s="91"/>
      <c r="Q137" s="91"/>
      <c r="R137" s="91"/>
      <c r="S137" s="91"/>
      <c r="T137" s="91"/>
      <c r="U137" s="91"/>
      <c r="V137" s="92"/>
      <c r="W137" s="91"/>
      <c r="X137" s="96"/>
      <c r="Y137" s="93"/>
      <c r="Z137" s="92">
        <v>0.2</v>
      </c>
      <c r="AA137" s="93"/>
      <c r="AB137" s="92">
        <v>0.4</v>
      </c>
      <c r="AC137" s="91"/>
      <c r="AD137" s="92">
        <v>0.4</v>
      </c>
      <c r="AE137" s="91"/>
      <c r="AF137" s="91"/>
      <c r="AG137" s="91"/>
      <c r="AH137" s="92">
        <f>SUM(J137:AG137)</f>
        <v>1</v>
      </c>
      <c r="AI137" s="100">
        <v>45170</v>
      </c>
      <c r="AJ137" s="100">
        <v>45260</v>
      </c>
      <c r="AK137" s="70" t="s">
        <v>421</v>
      </c>
      <c r="AL137" s="90" t="s">
        <v>402</v>
      </c>
      <c r="AM137" s="43" t="s">
        <v>709</v>
      </c>
      <c r="AN137" s="94" t="s">
        <v>403</v>
      </c>
      <c r="AO137" s="94" t="s">
        <v>160</v>
      </c>
    </row>
    <row r="138" spans="1:41" s="95" customFormat="1" ht="57" x14ac:dyDescent="0.25">
      <c r="A138" s="82" t="s">
        <v>152</v>
      </c>
      <c r="B138" s="75" t="s">
        <v>153</v>
      </c>
      <c r="C138" s="90">
        <v>329</v>
      </c>
      <c r="D138" s="224"/>
      <c r="E138" s="221"/>
      <c r="F138" s="70" t="s">
        <v>404</v>
      </c>
      <c r="G138" s="70" t="s">
        <v>742</v>
      </c>
      <c r="H138" s="217">
        <v>0.05</v>
      </c>
      <c r="I138" s="224"/>
      <c r="J138" s="92"/>
      <c r="K138" s="91"/>
      <c r="L138" s="92">
        <v>1</v>
      </c>
      <c r="M138" s="91"/>
      <c r="N138" s="91"/>
      <c r="O138" s="91"/>
      <c r="P138" s="91"/>
      <c r="Q138" s="91"/>
      <c r="R138" s="91"/>
      <c r="S138" s="91"/>
      <c r="T138" s="91"/>
      <c r="U138" s="91"/>
      <c r="V138" s="91"/>
      <c r="W138" s="91"/>
      <c r="X138" s="93"/>
      <c r="Y138" s="93"/>
      <c r="Z138" s="91"/>
      <c r="AA138" s="93"/>
      <c r="AB138" s="91"/>
      <c r="AC138" s="91"/>
      <c r="AD138" s="91"/>
      <c r="AE138" s="91"/>
      <c r="AF138" s="91"/>
      <c r="AG138" s="91"/>
      <c r="AH138" s="92">
        <f>SUM(J138:AG138)</f>
        <v>1</v>
      </c>
      <c r="AI138" s="100">
        <v>44958</v>
      </c>
      <c r="AJ138" s="100">
        <v>44985</v>
      </c>
      <c r="AK138" s="101" t="s">
        <v>405</v>
      </c>
      <c r="AL138" s="90" t="s">
        <v>402</v>
      </c>
      <c r="AM138" s="43" t="s">
        <v>709</v>
      </c>
      <c r="AN138" s="94" t="s">
        <v>403</v>
      </c>
      <c r="AO138" s="94" t="s">
        <v>160</v>
      </c>
    </row>
    <row r="139" spans="1:41" s="95" customFormat="1" ht="57" x14ac:dyDescent="0.25">
      <c r="A139" s="82" t="s">
        <v>152</v>
      </c>
      <c r="B139" s="75" t="s">
        <v>153</v>
      </c>
      <c r="C139" s="90">
        <v>329</v>
      </c>
      <c r="D139" s="224"/>
      <c r="E139" s="221"/>
      <c r="F139" s="70" t="s">
        <v>404</v>
      </c>
      <c r="G139" s="70" t="s">
        <v>743</v>
      </c>
      <c r="H139" s="219"/>
      <c r="I139" s="224"/>
      <c r="J139" s="91"/>
      <c r="K139" s="91"/>
      <c r="L139" s="91"/>
      <c r="M139" s="91"/>
      <c r="N139" s="92">
        <v>0.2</v>
      </c>
      <c r="O139" s="91"/>
      <c r="P139" s="92">
        <v>0.4</v>
      </c>
      <c r="Q139" s="91"/>
      <c r="R139" s="92">
        <v>0.4</v>
      </c>
      <c r="S139" s="91"/>
      <c r="T139" s="91"/>
      <c r="U139" s="91"/>
      <c r="V139" s="91"/>
      <c r="W139" s="91"/>
      <c r="X139" s="93"/>
      <c r="Y139" s="93"/>
      <c r="Z139" s="91"/>
      <c r="AA139" s="93"/>
      <c r="AB139" s="91"/>
      <c r="AC139" s="91"/>
      <c r="AD139" s="91"/>
      <c r="AE139" s="91"/>
      <c r="AF139" s="91"/>
      <c r="AG139" s="91"/>
      <c r="AH139" s="92">
        <f t="shared" ref="AH139" si="8">SUM(J139:AG139)</f>
        <v>1</v>
      </c>
      <c r="AI139" s="100">
        <v>44986</v>
      </c>
      <c r="AJ139" s="100">
        <v>45077</v>
      </c>
      <c r="AK139" s="90" t="s">
        <v>409</v>
      </c>
      <c r="AL139" s="90" t="s">
        <v>402</v>
      </c>
      <c r="AM139" s="43" t="s">
        <v>709</v>
      </c>
      <c r="AN139" s="94" t="s">
        <v>403</v>
      </c>
      <c r="AO139" s="94" t="s">
        <v>160</v>
      </c>
    </row>
    <row r="140" spans="1:41" s="95" customFormat="1" ht="57" x14ac:dyDescent="0.25">
      <c r="A140" s="82" t="s">
        <v>152</v>
      </c>
      <c r="B140" s="75" t="s">
        <v>153</v>
      </c>
      <c r="C140" s="90">
        <v>329</v>
      </c>
      <c r="D140" s="225"/>
      <c r="E140" s="222"/>
      <c r="F140" s="70" t="s">
        <v>404</v>
      </c>
      <c r="G140" s="70" t="s">
        <v>422</v>
      </c>
      <c r="H140" s="218"/>
      <c r="I140" s="225"/>
      <c r="J140" s="91"/>
      <c r="K140" s="91"/>
      <c r="L140" s="91"/>
      <c r="M140" s="91"/>
      <c r="N140" s="91"/>
      <c r="O140" s="91"/>
      <c r="P140" s="91"/>
      <c r="Q140" s="91"/>
      <c r="R140" s="91"/>
      <c r="S140" s="91"/>
      <c r="T140" s="91"/>
      <c r="U140" s="91"/>
      <c r="V140" s="91"/>
      <c r="W140" s="91"/>
      <c r="X140" s="93"/>
      <c r="Y140" s="93"/>
      <c r="Z140" s="92"/>
      <c r="AA140" s="93"/>
      <c r="AB140" s="91"/>
      <c r="AC140" s="91"/>
      <c r="AD140" s="92">
        <v>0.4</v>
      </c>
      <c r="AE140" s="91"/>
      <c r="AF140" s="92">
        <v>0.6</v>
      </c>
      <c r="AG140" s="91"/>
      <c r="AH140" s="92">
        <f>SUM(J140:AG140)</f>
        <v>1</v>
      </c>
      <c r="AI140" s="100">
        <v>45231</v>
      </c>
      <c r="AJ140" s="100">
        <v>45275</v>
      </c>
      <c r="AK140" s="101" t="s">
        <v>423</v>
      </c>
      <c r="AL140" s="90" t="s">
        <v>402</v>
      </c>
      <c r="AM140" s="43" t="s">
        <v>709</v>
      </c>
      <c r="AN140" s="94" t="s">
        <v>403</v>
      </c>
      <c r="AO140" s="94" t="s">
        <v>160</v>
      </c>
    </row>
    <row r="141" spans="1:41" s="95" customFormat="1" ht="57" x14ac:dyDescent="0.25">
      <c r="A141" s="82" t="s">
        <v>152</v>
      </c>
      <c r="B141" s="75" t="s">
        <v>153</v>
      </c>
      <c r="C141" s="90">
        <v>329</v>
      </c>
      <c r="D141" s="91" t="s">
        <v>70</v>
      </c>
      <c r="E141" s="90" t="s">
        <v>70</v>
      </c>
      <c r="F141" s="70" t="s">
        <v>399</v>
      </c>
      <c r="G141" s="70" t="s">
        <v>400</v>
      </c>
      <c r="H141" s="92">
        <v>0.1</v>
      </c>
      <c r="I141" s="217">
        <f>+H141+H142+H143+H144+H145+H146</f>
        <v>1</v>
      </c>
      <c r="J141" s="92"/>
      <c r="K141" s="91"/>
      <c r="L141" s="92">
        <v>1</v>
      </c>
      <c r="M141" s="91"/>
      <c r="N141" s="91"/>
      <c r="O141" s="91"/>
      <c r="P141" s="91"/>
      <c r="Q141" s="91"/>
      <c r="R141" s="91"/>
      <c r="S141" s="91"/>
      <c r="T141" s="91"/>
      <c r="U141" s="91"/>
      <c r="V141" s="91"/>
      <c r="W141" s="91"/>
      <c r="X141" s="93"/>
      <c r="Y141" s="93"/>
      <c r="Z141" s="91"/>
      <c r="AA141" s="93"/>
      <c r="AB141" s="91"/>
      <c r="AC141" s="91"/>
      <c r="AD141" s="91"/>
      <c r="AE141" s="91"/>
      <c r="AF141" s="91"/>
      <c r="AG141" s="91"/>
      <c r="AH141" s="92">
        <f>SUM(J141:AG141)</f>
        <v>1</v>
      </c>
      <c r="AI141" s="100">
        <v>44958</v>
      </c>
      <c r="AJ141" s="100">
        <v>44985</v>
      </c>
      <c r="AK141" s="101" t="s">
        <v>401</v>
      </c>
      <c r="AL141" s="90" t="s">
        <v>402</v>
      </c>
      <c r="AM141" s="43" t="s">
        <v>709</v>
      </c>
      <c r="AN141" s="94" t="s">
        <v>403</v>
      </c>
      <c r="AO141" s="94" t="s">
        <v>160</v>
      </c>
    </row>
    <row r="142" spans="1:41" s="95" customFormat="1" ht="57" x14ac:dyDescent="0.25">
      <c r="A142" s="82" t="s">
        <v>152</v>
      </c>
      <c r="B142" s="75" t="s">
        <v>153</v>
      </c>
      <c r="C142" s="90">
        <v>329</v>
      </c>
      <c r="D142" s="91" t="s">
        <v>70</v>
      </c>
      <c r="E142" s="90" t="s">
        <v>70</v>
      </c>
      <c r="F142" s="70" t="s">
        <v>399</v>
      </c>
      <c r="G142" s="99" t="s">
        <v>414</v>
      </c>
      <c r="H142" s="92">
        <v>0.1</v>
      </c>
      <c r="I142" s="224"/>
      <c r="J142" s="91"/>
      <c r="K142" s="91"/>
      <c r="L142" s="91"/>
      <c r="M142" s="91"/>
      <c r="N142" s="91"/>
      <c r="O142" s="91"/>
      <c r="P142" s="91"/>
      <c r="Q142" s="91"/>
      <c r="R142" s="92">
        <v>1</v>
      </c>
      <c r="S142" s="91"/>
      <c r="T142" s="91"/>
      <c r="U142" s="91"/>
      <c r="V142" s="91"/>
      <c r="W142" s="91"/>
      <c r="X142" s="93"/>
      <c r="Y142" s="93"/>
      <c r="Z142" s="91"/>
      <c r="AA142" s="93"/>
      <c r="AB142" s="91"/>
      <c r="AC142" s="91"/>
      <c r="AD142" s="91"/>
      <c r="AE142" s="91"/>
      <c r="AF142" s="91"/>
      <c r="AG142" s="91"/>
      <c r="AH142" s="92">
        <f t="shared" si="7"/>
        <v>1</v>
      </c>
      <c r="AI142" s="100">
        <v>45047</v>
      </c>
      <c r="AJ142" s="100">
        <v>45077</v>
      </c>
      <c r="AK142" s="101" t="s">
        <v>401</v>
      </c>
      <c r="AL142" s="90" t="s">
        <v>402</v>
      </c>
      <c r="AM142" s="43" t="s">
        <v>709</v>
      </c>
      <c r="AN142" s="94" t="s">
        <v>403</v>
      </c>
      <c r="AO142" s="94" t="s">
        <v>160</v>
      </c>
    </row>
    <row r="143" spans="1:41" s="95" customFormat="1" ht="57" x14ac:dyDescent="0.25">
      <c r="A143" s="82" t="s">
        <v>152</v>
      </c>
      <c r="B143" s="75" t="s">
        <v>153</v>
      </c>
      <c r="C143" s="90">
        <v>330</v>
      </c>
      <c r="D143" s="91" t="s">
        <v>70</v>
      </c>
      <c r="E143" s="90" t="s">
        <v>70</v>
      </c>
      <c r="F143" s="70" t="s">
        <v>399</v>
      </c>
      <c r="G143" s="70" t="s">
        <v>417</v>
      </c>
      <c r="H143" s="92">
        <v>0.1</v>
      </c>
      <c r="I143" s="224"/>
      <c r="J143" s="91"/>
      <c r="K143" s="91"/>
      <c r="L143" s="91"/>
      <c r="M143" s="91"/>
      <c r="N143" s="91"/>
      <c r="O143" s="91"/>
      <c r="P143" s="91"/>
      <c r="Q143" s="91"/>
      <c r="R143" s="91"/>
      <c r="S143" s="91"/>
      <c r="T143" s="92">
        <v>1</v>
      </c>
      <c r="U143" s="91"/>
      <c r="V143" s="91"/>
      <c r="W143" s="91"/>
      <c r="X143" s="93"/>
      <c r="Y143" s="93"/>
      <c r="Z143" s="91"/>
      <c r="AA143" s="93"/>
      <c r="AB143" s="91"/>
      <c r="AC143" s="91"/>
      <c r="AD143" s="91"/>
      <c r="AE143" s="91"/>
      <c r="AF143" s="91"/>
      <c r="AG143" s="91"/>
      <c r="AH143" s="92">
        <f t="shared" si="7"/>
        <v>1</v>
      </c>
      <c r="AI143" s="100">
        <v>45078</v>
      </c>
      <c r="AJ143" s="100">
        <v>45107</v>
      </c>
      <c r="AK143" s="101" t="s">
        <v>401</v>
      </c>
      <c r="AL143" s="90" t="s">
        <v>402</v>
      </c>
      <c r="AM143" s="43" t="s">
        <v>709</v>
      </c>
      <c r="AN143" s="94" t="s">
        <v>403</v>
      </c>
      <c r="AO143" s="94" t="s">
        <v>160</v>
      </c>
    </row>
    <row r="144" spans="1:41" s="95" customFormat="1" ht="57" x14ac:dyDescent="0.25">
      <c r="A144" s="82" t="s">
        <v>152</v>
      </c>
      <c r="B144" s="75" t="s">
        <v>153</v>
      </c>
      <c r="C144" s="90">
        <v>329</v>
      </c>
      <c r="D144" s="91" t="s">
        <v>70</v>
      </c>
      <c r="E144" s="90" t="s">
        <v>70</v>
      </c>
      <c r="F144" s="70" t="s">
        <v>399</v>
      </c>
      <c r="G144" s="99" t="s">
        <v>426</v>
      </c>
      <c r="H144" s="92">
        <v>0.1</v>
      </c>
      <c r="I144" s="224"/>
      <c r="J144" s="91"/>
      <c r="K144" s="91"/>
      <c r="L144" s="91"/>
      <c r="M144" s="91"/>
      <c r="N144" s="91"/>
      <c r="O144" s="91"/>
      <c r="P144" s="91"/>
      <c r="Q144" s="91"/>
      <c r="R144" s="91"/>
      <c r="S144" s="91"/>
      <c r="T144" s="91"/>
      <c r="U144" s="91"/>
      <c r="V144" s="91"/>
      <c r="W144" s="91"/>
      <c r="X144" s="93"/>
      <c r="Y144" s="93"/>
      <c r="Z144" s="91"/>
      <c r="AA144" s="93"/>
      <c r="AB144" s="91"/>
      <c r="AC144" s="91"/>
      <c r="AD144" s="92">
        <v>0.8</v>
      </c>
      <c r="AE144" s="91"/>
      <c r="AF144" s="92">
        <v>0.2</v>
      </c>
      <c r="AG144" s="91"/>
      <c r="AH144" s="92">
        <f>SUM(J144:AG144)</f>
        <v>1</v>
      </c>
      <c r="AI144" s="100">
        <v>45231</v>
      </c>
      <c r="AJ144" s="100">
        <v>45275</v>
      </c>
      <c r="AK144" s="101" t="s">
        <v>401</v>
      </c>
      <c r="AL144" s="90" t="s">
        <v>402</v>
      </c>
      <c r="AM144" s="43" t="s">
        <v>709</v>
      </c>
      <c r="AN144" s="94" t="s">
        <v>403</v>
      </c>
      <c r="AO144" s="94" t="s">
        <v>160</v>
      </c>
    </row>
    <row r="145" spans="1:41" s="95" customFormat="1" ht="85.5" x14ac:dyDescent="0.25">
      <c r="A145" s="82" t="s">
        <v>152</v>
      </c>
      <c r="B145" s="75" t="s">
        <v>153</v>
      </c>
      <c r="C145" s="90">
        <v>329</v>
      </c>
      <c r="D145" s="91" t="s">
        <v>70</v>
      </c>
      <c r="E145" s="90" t="s">
        <v>70</v>
      </c>
      <c r="F145" s="70" t="s">
        <v>399</v>
      </c>
      <c r="G145" s="70" t="s">
        <v>744</v>
      </c>
      <c r="H145" s="92">
        <v>0.3</v>
      </c>
      <c r="I145" s="224"/>
      <c r="J145" s="92"/>
      <c r="K145" s="91"/>
      <c r="L145" s="92">
        <v>0.5</v>
      </c>
      <c r="M145" s="91"/>
      <c r="N145" s="92">
        <v>0.5</v>
      </c>
      <c r="O145" s="91"/>
      <c r="P145" s="91"/>
      <c r="Q145" s="91"/>
      <c r="R145" s="91"/>
      <c r="S145" s="91"/>
      <c r="T145" s="91"/>
      <c r="U145" s="91"/>
      <c r="V145" s="91"/>
      <c r="W145" s="91"/>
      <c r="X145" s="93"/>
      <c r="Y145" s="93"/>
      <c r="Z145" s="91"/>
      <c r="AA145" s="93"/>
      <c r="AB145" s="91"/>
      <c r="AC145" s="91"/>
      <c r="AD145" s="91"/>
      <c r="AE145" s="91"/>
      <c r="AF145" s="91"/>
      <c r="AG145" s="91"/>
      <c r="AH145" s="92">
        <f t="shared" ref="AH145" si="9">SUM(J145:AG145)</f>
        <v>1</v>
      </c>
      <c r="AI145" s="100">
        <v>44972</v>
      </c>
      <c r="AJ145" s="100">
        <v>45016</v>
      </c>
      <c r="AK145" s="101" t="s">
        <v>406</v>
      </c>
      <c r="AL145" s="90" t="s">
        <v>402</v>
      </c>
      <c r="AM145" s="43" t="s">
        <v>709</v>
      </c>
      <c r="AN145" s="94" t="s">
        <v>403</v>
      </c>
      <c r="AO145" s="94" t="s">
        <v>160</v>
      </c>
    </row>
    <row r="146" spans="1:41" s="95" customFormat="1" ht="57" x14ac:dyDescent="0.25">
      <c r="A146" s="82" t="s">
        <v>152</v>
      </c>
      <c r="B146" s="75" t="s">
        <v>153</v>
      </c>
      <c r="C146" s="90">
        <v>329</v>
      </c>
      <c r="D146" s="91" t="s">
        <v>70</v>
      </c>
      <c r="E146" s="90" t="s">
        <v>70</v>
      </c>
      <c r="F146" s="70" t="s">
        <v>399</v>
      </c>
      <c r="G146" s="70" t="s">
        <v>424</v>
      </c>
      <c r="H146" s="92">
        <v>0.3</v>
      </c>
      <c r="I146" s="225"/>
      <c r="J146" s="92">
        <v>0.05</v>
      </c>
      <c r="K146" s="91"/>
      <c r="L146" s="92">
        <v>0.1</v>
      </c>
      <c r="M146" s="91"/>
      <c r="N146" s="92">
        <v>0.1</v>
      </c>
      <c r="O146" s="91"/>
      <c r="P146" s="92">
        <v>0.1</v>
      </c>
      <c r="Q146" s="91"/>
      <c r="R146" s="92">
        <v>0.1</v>
      </c>
      <c r="S146" s="91"/>
      <c r="T146" s="92">
        <v>0.1</v>
      </c>
      <c r="U146" s="91"/>
      <c r="V146" s="92">
        <v>0.1</v>
      </c>
      <c r="W146" s="91"/>
      <c r="X146" s="92">
        <v>0.1</v>
      </c>
      <c r="Y146" s="93"/>
      <c r="Z146" s="92">
        <v>0.1</v>
      </c>
      <c r="AA146" s="93"/>
      <c r="AB146" s="92">
        <v>0.05</v>
      </c>
      <c r="AC146" s="91"/>
      <c r="AD146" s="92">
        <v>0.05</v>
      </c>
      <c r="AE146" s="91"/>
      <c r="AF146" s="92">
        <v>0.05</v>
      </c>
      <c r="AG146" s="91"/>
      <c r="AH146" s="92">
        <f t="shared" si="7"/>
        <v>1</v>
      </c>
      <c r="AI146" s="100">
        <v>44927</v>
      </c>
      <c r="AJ146" s="100">
        <v>45290</v>
      </c>
      <c r="AK146" s="101" t="s">
        <v>425</v>
      </c>
      <c r="AL146" s="90" t="s">
        <v>402</v>
      </c>
      <c r="AM146" s="43" t="s">
        <v>709</v>
      </c>
      <c r="AN146" s="94" t="s">
        <v>403</v>
      </c>
      <c r="AO146" s="94" t="s">
        <v>160</v>
      </c>
    </row>
    <row r="147" spans="1:41" ht="90" x14ac:dyDescent="0.25">
      <c r="A147" s="43" t="s">
        <v>40</v>
      </c>
      <c r="B147" s="60" t="s">
        <v>203</v>
      </c>
      <c r="C147" s="60">
        <v>422</v>
      </c>
      <c r="D147" s="236">
        <v>13778</v>
      </c>
      <c r="E147" s="238">
        <v>1265809000</v>
      </c>
      <c r="F147" s="77" t="s">
        <v>348</v>
      </c>
      <c r="G147" s="50" t="s">
        <v>349</v>
      </c>
      <c r="H147" s="78">
        <v>0.4</v>
      </c>
      <c r="I147" s="232">
        <f>+H147+H148+H149</f>
        <v>1</v>
      </c>
      <c r="J147" s="76" t="s">
        <v>127</v>
      </c>
      <c r="K147" s="76" t="s">
        <v>127</v>
      </c>
      <c r="L147" s="76" t="s">
        <v>127</v>
      </c>
      <c r="M147" s="76" t="s">
        <v>127</v>
      </c>
      <c r="N147" s="78">
        <v>0.25</v>
      </c>
      <c r="O147" s="76" t="s">
        <v>127</v>
      </c>
      <c r="P147" s="76" t="s">
        <v>127</v>
      </c>
      <c r="Q147" s="76" t="s">
        <v>127</v>
      </c>
      <c r="R147" s="76" t="s">
        <v>127</v>
      </c>
      <c r="S147" s="76" t="s">
        <v>127</v>
      </c>
      <c r="T147" s="78">
        <v>0.25</v>
      </c>
      <c r="U147" s="76" t="s">
        <v>127</v>
      </c>
      <c r="V147" s="76" t="s">
        <v>127</v>
      </c>
      <c r="W147" s="76" t="s">
        <v>127</v>
      </c>
      <c r="X147" s="76" t="s">
        <v>127</v>
      </c>
      <c r="Y147" s="76" t="s">
        <v>127</v>
      </c>
      <c r="Z147" s="78">
        <v>0.25</v>
      </c>
      <c r="AA147" s="76" t="s">
        <v>127</v>
      </c>
      <c r="AB147" s="76" t="s">
        <v>127</v>
      </c>
      <c r="AC147" s="76" t="s">
        <v>127</v>
      </c>
      <c r="AD147" s="76" t="s">
        <v>127</v>
      </c>
      <c r="AE147" s="76" t="s">
        <v>127</v>
      </c>
      <c r="AF147" s="78">
        <v>0.25</v>
      </c>
      <c r="AG147" s="76" t="s">
        <v>127</v>
      </c>
      <c r="AH147" s="31">
        <f>+N147+T147+Z147+AF147</f>
        <v>1</v>
      </c>
      <c r="AI147" s="79">
        <v>44986</v>
      </c>
      <c r="AJ147" s="79">
        <v>45290</v>
      </c>
      <c r="AK147" s="50" t="s">
        <v>350</v>
      </c>
      <c r="AL147" s="50" t="s">
        <v>351</v>
      </c>
      <c r="AM147" s="50" t="s">
        <v>753</v>
      </c>
      <c r="AN147" s="43" t="s">
        <v>754</v>
      </c>
      <c r="AO147" s="43" t="s">
        <v>352</v>
      </c>
    </row>
    <row r="148" spans="1:41" ht="95.25" customHeight="1" x14ac:dyDescent="0.25">
      <c r="A148" s="43" t="s">
        <v>40</v>
      </c>
      <c r="B148" s="60" t="s">
        <v>203</v>
      </c>
      <c r="C148" s="60">
        <v>422</v>
      </c>
      <c r="D148" s="237"/>
      <c r="E148" s="239"/>
      <c r="F148" s="77" t="s">
        <v>348</v>
      </c>
      <c r="G148" s="50" t="s">
        <v>353</v>
      </c>
      <c r="H148" s="78">
        <v>0.4</v>
      </c>
      <c r="I148" s="233"/>
      <c r="J148" s="78">
        <v>0.08</v>
      </c>
      <c r="K148" s="78" t="s">
        <v>127</v>
      </c>
      <c r="L148" s="78">
        <v>0.08</v>
      </c>
      <c r="M148" s="78" t="s">
        <v>127</v>
      </c>
      <c r="N148" s="78">
        <v>0.08</v>
      </c>
      <c r="O148" s="78" t="s">
        <v>127</v>
      </c>
      <c r="P148" s="78">
        <v>0.08</v>
      </c>
      <c r="Q148" s="78" t="s">
        <v>127</v>
      </c>
      <c r="R148" s="78">
        <v>0.08</v>
      </c>
      <c r="S148" s="78" t="s">
        <v>127</v>
      </c>
      <c r="T148" s="78">
        <v>0.08</v>
      </c>
      <c r="U148" s="78" t="s">
        <v>127</v>
      </c>
      <c r="V148" s="78">
        <v>0.08</v>
      </c>
      <c r="W148" s="78" t="s">
        <v>127</v>
      </c>
      <c r="X148" s="78">
        <v>0.08</v>
      </c>
      <c r="Y148" s="78" t="s">
        <v>127</v>
      </c>
      <c r="Z148" s="78">
        <v>0.09</v>
      </c>
      <c r="AA148" s="78" t="s">
        <v>127</v>
      </c>
      <c r="AB148" s="78">
        <v>0.09</v>
      </c>
      <c r="AC148" s="78" t="s">
        <v>127</v>
      </c>
      <c r="AD148" s="78">
        <v>0.09</v>
      </c>
      <c r="AE148" s="78" t="s">
        <v>127</v>
      </c>
      <c r="AF148" s="78">
        <v>0.09</v>
      </c>
      <c r="AG148" s="78" t="s">
        <v>127</v>
      </c>
      <c r="AH148" s="31">
        <f t="shared" si="5"/>
        <v>0.99999999999999989</v>
      </c>
      <c r="AI148" s="79">
        <v>44927</v>
      </c>
      <c r="AJ148" s="79">
        <v>45290</v>
      </c>
      <c r="AK148" s="50" t="s">
        <v>354</v>
      </c>
      <c r="AL148" s="50" t="s">
        <v>351</v>
      </c>
      <c r="AM148" s="50" t="s">
        <v>753</v>
      </c>
      <c r="AN148" s="43" t="s">
        <v>754</v>
      </c>
      <c r="AO148" s="43" t="s">
        <v>352</v>
      </c>
    </row>
    <row r="149" spans="1:41" ht="60" x14ac:dyDescent="0.25">
      <c r="A149" s="43" t="s">
        <v>40</v>
      </c>
      <c r="B149" s="60" t="s">
        <v>203</v>
      </c>
      <c r="C149" s="60">
        <v>422</v>
      </c>
      <c r="D149" s="237"/>
      <c r="E149" s="239"/>
      <c r="F149" s="77" t="s">
        <v>348</v>
      </c>
      <c r="G149" s="50" t="s">
        <v>355</v>
      </c>
      <c r="H149" s="78">
        <v>0.2</v>
      </c>
      <c r="I149" s="234"/>
      <c r="J149" s="76" t="s">
        <v>127</v>
      </c>
      <c r="K149" s="76" t="s">
        <v>127</v>
      </c>
      <c r="L149" s="76" t="s">
        <v>127</v>
      </c>
      <c r="M149" s="76" t="s">
        <v>127</v>
      </c>
      <c r="N149" s="76" t="s">
        <v>127</v>
      </c>
      <c r="O149" s="76" t="s">
        <v>127</v>
      </c>
      <c r="P149" s="76" t="s">
        <v>127</v>
      </c>
      <c r="Q149" s="76" t="s">
        <v>127</v>
      </c>
      <c r="R149" s="76" t="s">
        <v>127</v>
      </c>
      <c r="S149" s="76" t="s">
        <v>127</v>
      </c>
      <c r="T149" s="78">
        <v>0.5</v>
      </c>
      <c r="U149" s="76" t="s">
        <v>127</v>
      </c>
      <c r="V149" s="76" t="s">
        <v>127</v>
      </c>
      <c r="W149" s="76" t="s">
        <v>127</v>
      </c>
      <c r="X149" s="76" t="s">
        <v>127</v>
      </c>
      <c r="Y149" s="76" t="s">
        <v>127</v>
      </c>
      <c r="Z149" s="76" t="s">
        <v>127</v>
      </c>
      <c r="AA149" s="76" t="s">
        <v>127</v>
      </c>
      <c r="AB149" s="76" t="s">
        <v>127</v>
      </c>
      <c r="AC149" s="76" t="s">
        <v>127</v>
      </c>
      <c r="AD149" s="76" t="s">
        <v>127</v>
      </c>
      <c r="AE149" s="76" t="s">
        <v>127</v>
      </c>
      <c r="AF149" s="78">
        <v>0.5</v>
      </c>
      <c r="AG149" s="76" t="s">
        <v>127</v>
      </c>
      <c r="AH149" s="31">
        <v>1</v>
      </c>
      <c r="AI149" s="79">
        <v>45078</v>
      </c>
      <c r="AJ149" s="79">
        <v>45290</v>
      </c>
      <c r="AK149" s="50" t="s">
        <v>356</v>
      </c>
      <c r="AL149" s="50" t="s">
        <v>351</v>
      </c>
      <c r="AM149" s="50" t="s">
        <v>753</v>
      </c>
      <c r="AN149" s="43" t="s">
        <v>754</v>
      </c>
      <c r="AO149" s="43" t="s">
        <v>352</v>
      </c>
    </row>
    <row r="150" spans="1:41" ht="69" customHeight="1" x14ac:dyDescent="0.25">
      <c r="A150" s="43" t="s">
        <v>40</v>
      </c>
      <c r="B150" s="60" t="s">
        <v>203</v>
      </c>
      <c r="C150" s="60">
        <v>423</v>
      </c>
      <c r="D150" s="237">
        <v>1</v>
      </c>
      <c r="E150" s="254">
        <v>603769000</v>
      </c>
      <c r="F150" s="50" t="s">
        <v>357</v>
      </c>
      <c r="G150" s="50" t="s">
        <v>358</v>
      </c>
      <c r="H150" s="63">
        <v>0.1</v>
      </c>
      <c r="I150" s="229">
        <f>+H150+H151+H152+H153+H154+H155+H156+H157</f>
        <v>0.99999999999999989</v>
      </c>
      <c r="J150" s="78">
        <v>0.05</v>
      </c>
      <c r="K150" s="78"/>
      <c r="L150" s="78">
        <v>0.05</v>
      </c>
      <c r="M150" s="78"/>
      <c r="N150" s="78">
        <v>0.05</v>
      </c>
      <c r="O150" s="78"/>
      <c r="P150" s="78">
        <v>0.05</v>
      </c>
      <c r="Q150" s="78"/>
      <c r="R150" s="78">
        <v>0.4</v>
      </c>
      <c r="S150" s="78"/>
      <c r="T150" s="78">
        <v>0.05</v>
      </c>
      <c r="U150" s="78"/>
      <c r="V150" s="78">
        <v>0.05</v>
      </c>
      <c r="W150" s="78"/>
      <c r="X150" s="78">
        <v>0.05</v>
      </c>
      <c r="Y150" s="78"/>
      <c r="Z150" s="78">
        <v>0.05</v>
      </c>
      <c r="AA150" s="78"/>
      <c r="AB150" s="78">
        <v>0.05</v>
      </c>
      <c r="AC150" s="78"/>
      <c r="AD150" s="78">
        <v>0.05</v>
      </c>
      <c r="AE150" s="78"/>
      <c r="AF150" s="78">
        <v>0.1</v>
      </c>
      <c r="AG150" s="78"/>
      <c r="AH150" s="31">
        <f t="shared" si="5"/>
        <v>1.0000000000000004</v>
      </c>
      <c r="AI150" s="79">
        <v>44928</v>
      </c>
      <c r="AJ150" s="79">
        <v>45291</v>
      </c>
      <c r="AK150" s="50" t="s">
        <v>359</v>
      </c>
      <c r="AL150" s="50" t="s">
        <v>351</v>
      </c>
      <c r="AM150" s="50" t="s">
        <v>360</v>
      </c>
      <c r="AN150" s="50" t="s">
        <v>754</v>
      </c>
      <c r="AO150" s="50" t="s">
        <v>352</v>
      </c>
    </row>
    <row r="151" spans="1:41" ht="95.25" customHeight="1" x14ac:dyDescent="0.25">
      <c r="A151" s="43" t="s">
        <v>40</v>
      </c>
      <c r="B151" s="60" t="s">
        <v>203</v>
      </c>
      <c r="C151" s="60">
        <v>423</v>
      </c>
      <c r="D151" s="237"/>
      <c r="E151" s="255"/>
      <c r="F151" s="50" t="s">
        <v>357</v>
      </c>
      <c r="G151" s="50" t="s">
        <v>361</v>
      </c>
      <c r="H151" s="63">
        <v>0.1</v>
      </c>
      <c r="I151" s="230"/>
      <c r="J151" s="78"/>
      <c r="K151" s="78"/>
      <c r="L151" s="78"/>
      <c r="M151" s="78"/>
      <c r="N151" s="78"/>
      <c r="O151" s="78"/>
      <c r="P151" s="78"/>
      <c r="Q151" s="78"/>
      <c r="R151" s="78">
        <v>0.15</v>
      </c>
      <c r="S151" s="78"/>
      <c r="T151" s="78">
        <v>0.15</v>
      </c>
      <c r="U151" s="78"/>
      <c r="V151" s="78"/>
      <c r="W151" s="78"/>
      <c r="X151" s="78">
        <v>0.5</v>
      </c>
      <c r="Y151" s="78"/>
      <c r="Z151" s="78">
        <v>0.2</v>
      </c>
      <c r="AA151" s="78"/>
      <c r="AB151" s="78"/>
      <c r="AC151" s="78"/>
      <c r="AD151" s="78"/>
      <c r="AE151" s="78"/>
      <c r="AF151" s="78"/>
      <c r="AG151" s="78"/>
      <c r="AH151" s="31">
        <f>+J151+L151+N151+P151+R151+T151+V151+X151+Z151+AB151+AD151+AF151</f>
        <v>1</v>
      </c>
      <c r="AI151" s="79">
        <v>45047</v>
      </c>
      <c r="AJ151" s="79" t="s">
        <v>822</v>
      </c>
      <c r="AK151" s="50" t="s">
        <v>362</v>
      </c>
      <c r="AL151" s="50" t="s">
        <v>351</v>
      </c>
      <c r="AM151" s="50" t="s">
        <v>360</v>
      </c>
      <c r="AN151" s="50" t="s">
        <v>754</v>
      </c>
      <c r="AO151" s="50" t="s">
        <v>352</v>
      </c>
    </row>
    <row r="152" spans="1:41" ht="60" x14ac:dyDescent="0.25">
      <c r="A152" s="43" t="s">
        <v>40</v>
      </c>
      <c r="B152" s="60" t="s">
        <v>203</v>
      </c>
      <c r="C152" s="60">
        <v>423</v>
      </c>
      <c r="D152" s="237"/>
      <c r="E152" s="255"/>
      <c r="F152" s="50" t="s">
        <v>357</v>
      </c>
      <c r="G152" s="50" t="s">
        <v>363</v>
      </c>
      <c r="H152" s="63">
        <v>0.2</v>
      </c>
      <c r="I152" s="230"/>
      <c r="J152" s="78"/>
      <c r="K152" s="78"/>
      <c r="L152" s="78"/>
      <c r="M152" s="78"/>
      <c r="N152" s="78"/>
      <c r="O152" s="78"/>
      <c r="P152" s="78"/>
      <c r="Q152" s="78"/>
      <c r="R152" s="78">
        <v>0.33</v>
      </c>
      <c r="S152" s="78"/>
      <c r="T152" s="78"/>
      <c r="U152" s="78"/>
      <c r="V152" s="78"/>
      <c r="W152" s="78"/>
      <c r="X152" s="78">
        <v>0.33</v>
      </c>
      <c r="Y152" s="78"/>
      <c r="Z152" s="78"/>
      <c r="AA152" s="78"/>
      <c r="AB152" s="78"/>
      <c r="AC152" s="78"/>
      <c r="AD152" s="78">
        <v>0.34</v>
      </c>
      <c r="AE152" s="78"/>
      <c r="AF152" s="78"/>
      <c r="AG152" s="78"/>
      <c r="AH152" s="31">
        <f t="shared" si="5"/>
        <v>1</v>
      </c>
      <c r="AI152" s="79">
        <v>45047</v>
      </c>
      <c r="AJ152" s="79">
        <v>45260</v>
      </c>
      <c r="AK152" s="50" t="s">
        <v>364</v>
      </c>
      <c r="AL152" s="50" t="s">
        <v>351</v>
      </c>
      <c r="AM152" s="50" t="s">
        <v>360</v>
      </c>
      <c r="AN152" s="50" t="s">
        <v>754</v>
      </c>
      <c r="AO152" s="50" t="s">
        <v>352</v>
      </c>
    </row>
    <row r="153" spans="1:41" ht="60" x14ac:dyDescent="0.25">
      <c r="A153" s="43" t="s">
        <v>40</v>
      </c>
      <c r="B153" s="60" t="s">
        <v>203</v>
      </c>
      <c r="C153" s="60">
        <v>423</v>
      </c>
      <c r="D153" s="237"/>
      <c r="E153" s="255"/>
      <c r="F153" s="50" t="s">
        <v>357</v>
      </c>
      <c r="G153" s="50" t="s">
        <v>365</v>
      </c>
      <c r="H153" s="63">
        <v>0.1</v>
      </c>
      <c r="I153" s="230"/>
      <c r="J153" s="78"/>
      <c r="K153" s="78"/>
      <c r="L153" s="78"/>
      <c r="M153" s="78"/>
      <c r="N153" s="78"/>
      <c r="O153" s="78"/>
      <c r="P153" s="78">
        <v>0.25</v>
      </c>
      <c r="Q153" s="78"/>
      <c r="R153" s="78">
        <v>0.75</v>
      </c>
      <c r="S153" s="78"/>
      <c r="T153" s="78"/>
      <c r="U153" s="78"/>
      <c r="V153" s="78"/>
      <c r="W153" s="78"/>
      <c r="X153" s="78"/>
      <c r="Y153" s="78"/>
      <c r="Z153" s="78"/>
      <c r="AA153" s="78"/>
      <c r="AB153" s="78"/>
      <c r="AC153" s="78"/>
      <c r="AD153" s="78"/>
      <c r="AE153" s="78"/>
      <c r="AF153" s="78"/>
      <c r="AG153" s="78"/>
      <c r="AH153" s="31">
        <f t="shared" si="5"/>
        <v>1</v>
      </c>
      <c r="AI153" s="79">
        <v>45017</v>
      </c>
      <c r="AJ153" s="79">
        <v>45076</v>
      </c>
      <c r="AK153" s="50" t="s">
        <v>366</v>
      </c>
      <c r="AL153" s="50" t="s">
        <v>351</v>
      </c>
      <c r="AM153" s="50" t="s">
        <v>360</v>
      </c>
      <c r="AN153" s="50" t="s">
        <v>754</v>
      </c>
      <c r="AO153" s="50" t="s">
        <v>352</v>
      </c>
    </row>
    <row r="154" spans="1:41" ht="60" x14ac:dyDescent="0.25">
      <c r="A154" s="43" t="s">
        <v>40</v>
      </c>
      <c r="B154" s="60" t="s">
        <v>203</v>
      </c>
      <c r="C154" s="60">
        <v>423</v>
      </c>
      <c r="D154" s="237"/>
      <c r="E154" s="255"/>
      <c r="F154" s="50" t="s">
        <v>357</v>
      </c>
      <c r="G154" s="50" t="s">
        <v>367</v>
      </c>
      <c r="H154" s="63">
        <v>0.1</v>
      </c>
      <c r="I154" s="230"/>
      <c r="J154" s="78"/>
      <c r="K154" s="78"/>
      <c r="L154" s="78"/>
      <c r="M154" s="78"/>
      <c r="N154" s="78"/>
      <c r="O154" s="78"/>
      <c r="P154" s="78"/>
      <c r="Q154" s="78"/>
      <c r="R154" s="78">
        <v>0.33</v>
      </c>
      <c r="S154" s="78"/>
      <c r="T154" s="78">
        <v>0.33</v>
      </c>
      <c r="U154" s="78"/>
      <c r="V154" s="78">
        <v>0.34</v>
      </c>
      <c r="W154" s="78"/>
      <c r="X154" s="78"/>
      <c r="Y154" s="78"/>
      <c r="Z154" s="78"/>
      <c r="AA154" s="78"/>
      <c r="AB154" s="78"/>
      <c r="AC154" s="78"/>
      <c r="AD154" s="78"/>
      <c r="AE154" s="78"/>
      <c r="AF154" s="78"/>
      <c r="AG154" s="78"/>
      <c r="AH154" s="31">
        <f t="shared" si="5"/>
        <v>1</v>
      </c>
      <c r="AI154" s="79">
        <v>45047</v>
      </c>
      <c r="AJ154" s="79">
        <v>45137</v>
      </c>
      <c r="AK154" s="50" t="s">
        <v>368</v>
      </c>
      <c r="AL154" s="50" t="s">
        <v>351</v>
      </c>
      <c r="AM154" s="50" t="s">
        <v>360</v>
      </c>
      <c r="AN154" s="50" t="s">
        <v>754</v>
      </c>
      <c r="AO154" s="50" t="s">
        <v>352</v>
      </c>
    </row>
    <row r="155" spans="1:41" ht="75" x14ac:dyDescent="0.25">
      <c r="A155" s="43" t="s">
        <v>40</v>
      </c>
      <c r="B155" s="60" t="s">
        <v>203</v>
      </c>
      <c r="C155" s="60">
        <v>423</v>
      </c>
      <c r="D155" s="237"/>
      <c r="E155" s="255"/>
      <c r="F155" s="50" t="s">
        <v>357</v>
      </c>
      <c r="G155" s="50" t="s">
        <v>369</v>
      </c>
      <c r="H155" s="63">
        <v>0.1</v>
      </c>
      <c r="I155" s="230"/>
      <c r="J155" s="78"/>
      <c r="K155" s="78"/>
      <c r="L155" s="78"/>
      <c r="M155" s="78"/>
      <c r="N155" s="78">
        <v>0.25</v>
      </c>
      <c r="O155" s="78"/>
      <c r="P155" s="78"/>
      <c r="Q155" s="78"/>
      <c r="R155" s="78"/>
      <c r="S155" s="78"/>
      <c r="T155" s="78">
        <v>0.25</v>
      </c>
      <c r="U155" s="78"/>
      <c r="V155" s="78"/>
      <c r="W155" s="78"/>
      <c r="X155" s="78"/>
      <c r="Y155" s="78"/>
      <c r="Z155" s="78">
        <v>0.25</v>
      </c>
      <c r="AA155" s="78"/>
      <c r="AB155" s="78"/>
      <c r="AC155" s="78"/>
      <c r="AD155" s="78"/>
      <c r="AE155" s="60"/>
      <c r="AF155" s="78">
        <v>0.25</v>
      </c>
      <c r="AG155" s="78"/>
      <c r="AH155" s="31">
        <f t="shared" si="5"/>
        <v>1</v>
      </c>
      <c r="AI155" s="79">
        <v>44986</v>
      </c>
      <c r="AJ155" s="79">
        <v>45291</v>
      </c>
      <c r="AK155" s="50" t="s">
        <v>370</v>
      </c>
      <c r="AL155" s="50" t="s">
        <v>351</v>
      </c>
      <c r="AM155" s="50" t="s">
        <v>360</v>
      </c>
      <c r="AN155" s="50" t="s">
        <v>754</v>
      </c>
      <c r="AO155" s="50" t="s">
        <v>352</v>
      </c>
    </row>
    <row r="156" spans="1:41" ht="67.5" customHeight="1" x14ac:dyDescent="0.25">
      <c r="A156" s="43" t="s">
        <v>40</v>
      </c>
      <c r="B156" s="60" t="s">
        <v>203</v>
      </c>
      <c r="C156" s="60">
        <v>423</v>
      </c>
      <c r="D156" s="237"/>
      <c r="E156" s="255"/>
      <c r="F156" s="50" t="s">
        <v>357</v>
      </c>
      <c r="G156" s="50" t="s">
        <v>371</v>
      </c>
      <c r="H156" s="63">
        <v>0.2</v>
      </c>
      <c r="I156" s="230"/>
      <c r="J156" s="78"/>
      <c r="K156" s="78"/>
      <c r="L156" s="78"/>
      <c r="M156" s="78"/>
      <c r="N156" s="78"/>
      <c r="O156" s="78"/>
      <c r="P156" s="78"/>
      <c r="Q156" s="78"/>
      <c r="R156" s="78"/>
      <c r="S156" s="78"/>
      <c r="T156" s="78"/>
      <c r="U156" s="78"/>
      <c r="V156" s="78"/>
      <c r="W156" s="78"/>
      <c r="X156" s="78"/>
      <c r="Y156" s="78"/>
      <c r="Z156" s="78">
        <v>0.25</v>
      </c>
      <c r="AA156" s="78"/>
      <c r="AB156" s="78">
        <v>0.25</v>
      </c>
      <c r="AC156" s="78"/>
      <c r="AD156" s="78">
        <v>0.5</v>
      </c>
      <c r="AE156" s="78"/>
      <c r="AF156" s="78"/>
      <c r="AG156" s="78"/>
      <c r="AH156" s="31">
        <f t="shared" si="5"/>
        <v>1</v>
      </c>
      <c r="AI156" s="79">
        <v>45170</v>
      </c>
      <c r="AJ156" s="79">
        <v>45260</v>
      </c>
      <c r="AK156" s="50" t="s">
        <v>372</v>
      </c>
      <c r="AL156" s="50" t="s">
        <v>351</v>
      </c>
      <c r="AM156" s="50" t="s">
        <v>360</v>
      </c>
      <c r="AN156" s="50" t="s">
        <v>754</v>
      </c>
      <c r="AO156" s="50" t="s">
        <v>352</v>
      </c>
    </row>
    <row r="157" spans="1:41" ht="58.5" customHeight="1" x14ac:dyDescent="0.25">
      <c r="A157" s="43" t="s">
        <v>40</v>
      </c>
      <c r="B157" s="60" t="s">
        <v>203</v>
      </c>
      <c r="C157" s="60">
        <v>423</v>
      </c>
      <c r="D157" s="237"/>
      <c r="E157" s="256"/>
      <c r="F157" s="50" t="s">
        <v>357</v>
      </c>
      <c r="G157" s="50" t="s">
        <v>755</v>
      </c>
      <c r="H157" s="63">
        <v>0.1</v>
      </c>
      <c r="I157" s="231"/>
      <c r="J157" s="78"/>
      <c r="K157" s="78"/>
      <c r="L157" s="78"/>
      <c r="M157" s="78"/>
      <c r="N157" s="78"/>
      <c r="O157" s="78"/>
      <c r="P157" s="78"/>
      <c r="Q157" s="78"/>
      <c r="R157" s="78"/>
      <c r="S157" s="78"/>
      <c r="T157" s="78"/>
      <c r="U157" s="78"/>
      <c r="V157" s="78"/>
      <c r="W157" s="78"/>
      <c r="X157" s="78"/>
      <c r="Y157" s="78"/>
      <c r="Z157" s="78">
        <v>0.25</v>
      </c>
      <c r="AA157" s="78"/>
      <c r="AB157" s="78">
        <v>0.25</v>
      </c>
      <c r="AC157" s="78"/>
      <c r="AD157" s="78">
        <v>0.5</v>
      </c>
      <c r="AE157" s="78"/>
      <c r="AF157" s="78"/>
      <c r="AG157" s="78"/>
      <c r="AH157" s="31">
        <f t="shared" si="5"/>
        <v>1</v>
      </c>
      <c r="AI157" s="79">
        <v>45170</v>
      </c>
      <c r="AJ157" s="79">
        <v>45260</v>
      </c>
      <c r="AK157" s="50" t="s">
        <v>373</v>
      </c>
      <c r="AL157" s="50" t="s">
        <v>351</v>
      </c>
      <c r="AM157" s="50" t="s">
        <v>360</v>
      </c>
      <c r="AN157" s="50" t="s">
        <v>754</v>
      </c>
      <c r="AO157" s="50" t="s">
        <v>352</v>
      </c>
    </row>
    <row r="158" spans="1:41" ht="90" x14ac:dyDescent="0.25">
      <c r="A158" s="43" t="s">
        <v>40</v>
      </c>
      <c r="B158" s="60" t="s">
        <v>203</v>
      </c>
      <c r="C158" s="60">
        <v>422</v>
      </c>
      <c r="D158" s="60" t="s">
        <v>70</v>
      </c>
      <c r="E158" s="60" t="s">
        <v>70</v>
      </c>
      <c r="F158" s="50" t="s">
        <v>374</v>
      </c>
      <c r="G158" s="50" t="s">
        <v>375</v>
      </c>
      <c r="H158" s="78">
        <v>0.5</v>
      </c>
      <c r="I158" s="232">
        <f>+H158+H159</f>
        <v>1</v>
      </c>
      <c r="J158" s="76" t="s">
        <v>127</v>
      </c>
      <c r="K158" s="76" t="s">
        <v>127</v>
      </c>
      <c r="L158" s="76" t="s">
        <v>127</v>
      </c>
      <c r="M158" s="76" t="s">
        <v>127</v>
      </c>
      <c r="N158" s="76" t="s">
        <v>127</v>
      </c>
      <c r="O158" s="76" t="s">
        <v>127</v>
      </c>
      <c r="P158" s="76" t="s">
        <v>127</v>
      </c>
      <c r="Q158" s="76" t="s">
        <v>127</v>
      </c>
      <c r="R158" s="78">
        <v>0.2</v>
      </c>
      <c r="S158" s="76" t="s">
        <v>127</v>
      </c>
      <c r="T158" s="78">
        <v>0.5</v>
      </c>
      <c r="U158" s="76" t="s">
        <v>127</v>
      </c>
      <c r="V158" s="78">
        <v>0.3</v>
      </c>
      <c r="W158" s="78"/>
      <c r="X158" s="76" t="s">
        <v>127</v>
      </c>
      <c r="Y158" s="76" t="s">
        <v>127</v>
      </c>
      <c r="Z158" s="76" t="s">
        <v>127</v>
      </c>
      <c r="AA158" s="76" t="s">
        <v>127</v>
      </c>
      <c r="AB158" s="76" t="s">
        <v>127</v>
      </c>
      <c r="AC158" s="76" t="s">
        <v>127</v>
      </c>
      <c r="AD158" s="76" t="s">
        <v>127</v>
      </c>
      <c r="AE158" s="76" t="s">
        <v>127</v>
      </c>
      <c r="AF158" s="76" t="s">
        <v>127</v>
      </c>
      <c r="AG158" s="76" t="s">
        <v>127</v>
      </c>
      <c r="AH158" s="31">
        <f>R158+T158+V158</f>
        <v>1</v>
      </c>
      <c r="AI158" s="64">
        <v>45047</v>
      </c>
      <c r="AJ158" s="64">
        <v>45138</v>
      </c>
      <c r="AK158" s="50" t="s">
        <v>376</v>
      </c>
      <c r="AL158" s="50" t="s">
        <v>351</v>
      </c>
      <c r="AM158" s="50" t="s">
        <v>753</v>
      </c>
      <c r="AN158" s="43" t="s">
        <v>754</v>
      </c>
      <c r="AO158" s="50" t="s">
        <v>352</v>
      </c>
    </row>
    <row r="159" spans="1:41" ht="60" x14ac:dyDescent="0.25">
      <c r="A159" s="43" t="s">
        <v>40</v>
      </c>
      <c r="B159" s="60" t="s">
        <v>203</v>
      </c>
      <c r="C159" s="60">
        <v>422</v>
      </c>
      <c r="D159" s="60" t="s">
        <v>70</v>
      </c>
      <c r="E159" s="60" t="s">
        <v>70</v>
      </c>
      <c r="F159" s="50" t="s">
        <v>374</v>
      </c>
      <c r="G159" s="50" t="s">
        <v>377</v>
      </c>
      <c r="H159" s="78">
        <v>0.5</v>
      </c>
      <c r="I159" s="234"/>
      <c r="J159" s="60"/>
      <c r="K159" s="60"/>
      <c r="L159" s="60"/>
      <c r="M159" s="60"/>
      <c r="N159" s="78">
        <v>0.25</v>
      </c>
      <c r="O159" s="60"/>
      <c r="P159" s="78">
        <v>0.05</v>
      </c>
      <c r="Q159" s="60"/>
      <c r="R159" s="78">
        <v>0.2</v>
      </c>
      <c r="S159" s="60"/>
      <c r="T159" s="63">
        <v>0.25</v>
      </c>
      <c r="U159" s="60"/>
      <c r="V159" s="63">
        <v>0.25</v>
      </c>
      <c r="W159" s="60"/>
      <c r="X159" s="60"/>
      <c r="Y159" s="60"/>
      <c r="Z159" s="60"/>
      <c r="AA159" s="60"/>
      <c r="AB159" s="60"/>
      <c r="AC159" s="60"/>
      <c r="AD159" s="60"/>
      <c r="AE159" s="60"/>
      <c r="AF159" s="60"/>
      <c r="AG159" s="60"/>
      <c r="AH159" s="31">
        <f t="shared" si="5"/>
        <v>1</v>
      </c>
      <c r="AI159" s="64">
        <v>44986</v>
      </c>
      <c r="AJ159" s="64">
        <v>45138</v>
      </c>
      <c r="AK159" s="50" t="s">
        <v>378</v>
      </c>
      <c r="AL159" s="50" t="s">
        <v>351</v>
      </c>
      <c r="AM159" s="50" t="s">
        <v>753</v>
      </c>
      <c r="AN159" s="43" t="s">
        <v>754</v>
      </c>
      <c r="AO159" s="50" t="s">
        <v>352</v>
      </c>
    </row>
    <row r="160" spans="1:41" ht="81" customHeight="1" x14ac:dyDescent="0.25">
      <c r="A160" s="43" t="s">
        <v>40</v>
      </c>
      <c r="B160" s="60" t="s">
        <v>203</v>
      </c>
      <c r="C160" s="76">
        <v>424</v>
      </c>
      <c r="D160" s="226">
        <v>150</v>
      </c>
      <c r="E160" s="238">
        <v>899791000</v>
      </c>
      <c r="F160" s="77" t="s">
        <v>658</v>
      </c>
      <c r="G160" s="43" t="s">
        <v>379</v>
      </c>
      <c r="H160" s="78">
        <v>0.25</v>
      </c>
      <c r="I160" s="232">
        <f>+H160+H161+H162+H163+H164</f>
        <v>0.99999999999999989</v>
      </c>
      <c r="J160" s="60"/>
      <c r="K160" s="60"/>
      <c r="L160" s="164">
        <v>0.03</v>
      </c>
      <c r="M160" s="159"/>
      <c r="N160" s="164">
        <v>0.05</v>
      </c>
      <c r="O160" s="159"/>
      <c r="P160" s="164">
        <v>0.12</v>
      </c>
      <c r="Q160" s="159"/>
      <c r="R160" s="164">
        <v>0.12</v>
      </c>
      <c r="S160" s="159"/>
      <c r="T160" s="164">
        <v>0.12</v>
      </c>
      <c r="U160" s="159"/>
      <c r="V160" s="164">
        <v>0.12</v>
      </c>
      <c r="W160" s="159"/>
      <c r="X160" s="164">
        <v>0.12</v>
      </c>
      <c r="Y160" s="159"/>
      <c r="Z160" s="164">
        <v>0.1</v>
      </c>
      <c r="AA160" s="159"/>
      <c r="AB160" s="164">
        <v>0.11</v>
      </c>
      <c r="AC160" s="159"/>
      <c r="AD160" s="164">
        <v>0.11</v>
      </c>
      <c r="AE160" s="60"/>
      <c r="AF160" s="60"/>
      <c r="AG160" s="60"/>
      <c r="AH160" s="31">
        <f t="shared" si="5"/>
        <v>1</v>
      </c>
      <c r="AI160" s="64">
        <v>44958</v>
      </c>
      <c r="AJ160" s="64">
        <v>45260</v>
      </c>
      <c r="AK160" s="50" t="s">
        <v>771</v>
      </c>
      <c r="AL160" s="50" t="s">
        <v>381</v>
      </c>
      <c r="AM160" s="50" t="s">
        <v>382</v>
      </c>
      <c r="AN160" s="43" t="s">
        <v>713</v>
      </c>
      <c r="AO160" s="43" t="s">
        <v>160</v>
      </c>
    </row>
    <row r="161" spans="1:41" ht="82.5" customHeight="1" x14ac:dyDescent="0.25">
      <c r="A161" s="43" t="s">
        <v>40</v>
      </c>
      <c r="B161" s="60" t="s">
        <v>203</v>
      </c>
      <c r="C161" s="76">
        <v>424</v>
      </c>
      <c r="D161" s="227"/>
      <c r="E161" s="236"/>
      <c r="F161" s="77" t="s">
        <v>658</v>
      </c>
      <c r="G161" s="43" t="s">
        <v>383</v>
      </c>
      <c r="H161" s="78">
        <v>0.25</v>
      </c>
      <c r="I161" s="233"/>
      <c r="J161" s="60"/>
      <c r="K161" s="60"/>
      <c r="L161" s="60"/>
      <c r="M161" s="60"/>
      <c r="N161" s="164">
        <v>0.05</v>
      </c>
      <c r="O161" s="159"/>
      <c r="P161" s="164">
        <v>0.11</v>
      </c>
      <c r="Q161" s="159"/>
      <c r="R161" s="164">
        <v>0.11</v>
      </c>
      <c r="S161" s="159"/>
      <c r="T161" s="164">
        <v>0.11</v>
      </c>
      <c r="U161" s="159"/>
      <c r="V161" s="164">
        <v>0.11</v>
      </c>
      <c r="W161" s="159"/>
      <c r="X161" s="164">
        <v>0.11</v>
      </c>
      <c r="Y161" s="159"/>
      <c r="Z161" s="164">
        <v>0.1</v>
      </c>
      <c r="AA161" s="159"/>
      <c r="AB161" s="164">
        <v>0.1</v>
      </c>
      <c r="AC161" s="159"/>
      <c r="AD161" s="164">
        <v>0.1</v>
      </c>
      <c r="AE161" s="159"/>
      <c r="AF161" s="164">
        <v>0.1</v>
      </c>
      <c r="AG161" s="60"/>
      <c r="AH161" s="31">
        <f t="shared" si="5"/>
        <v>0.99999999999999989</v>
      </c>
      <c r="AI161" s="64">
        <v>44986</v>
      </c>
      <c r="AJ161" s="64">
        <v>45291</v>
      </c>
      <c r="AK161" s="50" t="s">
        <v>384</v>
      </c>
      <c r="AL161" s="50" t="s">
        <v>381</v>
      </c>
      <c r="AM161" s="50" t="s">
        <v>382</v>
      </c>
      <c r="AN161" s="43" t="s">
        <v>713</v>
      </c>
      <c r="AO161" s="43" t="s">
        <v>160</v>
      </c>
    </row>
    <row r="162" spans="1:41" ht="85.5" customHeight="1" x14ac:dyDescent="0.25">
      <c r="A162" s="43" t="s">
        <v>40</v>
      </c>
      <c r="B162" s="60" t="s">
        <v>203</v>
      </c>
      <c r="C162" s="76">
        <v>424</v>
      </c>
      <c r="D162" s="227"/>
      <c r="E162" s="236"/>
      <c r="F162" s="77" t="s">
        <v>658</v>
      </c>
      <c r="G162" s="50" t="s">
        <v>385</v>
      </c>
      <c r="H162" s="78">
        <v>0.1</v>
      </c>
      <c r="I162" s="233"/>
      <c r="J162" s="60"/>
      <c r="K162" s="60"/>
      <c r="L162" s="60"/>
      <c r="M162" s="60"/>
      <c r="N162" s="63"/>
      <c r="O162" s="60"/>
      <c r="P162" s="164">
        <v>0.1</v>
      </c>
      <c r="Q162" s="159"/>
      <c r="R162" s="164">
        <v>0.12</v>
      </c>
      <c r="S162" s="159"/>
      <c r="T162" s="164">
        <v>0.12</v>
      </c>
      <c r="U162" s="159"/>
      <c r="V162" s="164">
        <v>0.12</v>
      </c>
      <c r="W162" s="159"/>
      <c r="X162" s="164">
        <v>0.12</v>
      </c>
      <c r="Y162" s="159"/>
      <c r="Z162" s="164">
        <v>0.1</v>
      </c>
      <c r="AA162" s="159"/>
      <c r="AB162" s="164">
        <v>0.12</v>
      </c>
      <c r="AC162" s="159"/>
      <c r="AD162" s="164">
        <v>0.1</v>
      </c>
      <c r="AE162" s="159"/>
      <c r="AF162" s="164">
        <v>0.1</v>
      </c>
      <c r="AG162" s="159"/>
      <c r="AH162" s="161">
        <f t="shared" si="5"/>
        <v>0.99999999999999989</v>
      </c>
      <c r="AI162" s="162">
        <v>45017</v>
      </c>
      <c r="AJ162" s="162">
        <v>45291</v>
      </c>
      <c r="AK162" s="50" t="s">
        <v>386</v>
      </c>
      <c r="AL162" s="50" t="s">
        <v>381</v>
      </c>
      <c r="AM162" s="50" t="s">
        <v>382</v>
      </c>
      <c r="AN162" s="43" t="s">
        <v>713</v>
      </c>
      <c r="AO162" s="43" t="s">
        <v>160</v>
      </c>
    </row>
    <row r="163" spans="1:41" ht="114.75" customHeight="1" x14ac:dyDescent="0.25">
      <c r="A163" s="43" t="s">
        <v>40</v>
      </c>
      <c r="B163" s="60" t="s">
        <v>203</v>
      </c>
      <c r="C163" s="76">
        <v>424</v>
      </c>
      <c r="D163" s="227"/>
      <c r="E163" s="236"/>
      <c r="F163" s="77" t="s">
        <v>658</v>
      </c>
      <c r="G163" s="50" t="s">
        <v>387</v>
      </c>
      <c r="H163" s="78">
        <v>0.3</v>
      </c>
      <c r="I163" s="233"/>
      <c r="J163" s="60"/>
      <c r="K163" s="60"/>
      <c r="L163" s="80">
        <v>0.09</v>
      </c>
      <c r="M163" s="60"/>
      <c r="N163" s="80">
        <v>0.09</v>
      </c>
      <c r="O163" s="60"/>
      <c r="P163" s="80">
        <v>0.09</v>
      </c>
      <c r="Q163" s="60"/>
      <c r="R163" s="80">
        <v>0.09</v>
      </c>
      <c r="S163" s="60"/>
      <c r="T163" s="80">
        <v>0.09</v>
      </c>
      <c r="U163" s="60"/>
      <c r="V163" s="80">
        <v>0.09</v>
      </c>
      <c r="W163" s="60"/>
      <c r="X163" s="80">
        <v>0.09</v>
      </c>
      <c r="Y163" s="60"/>
      <c r="Z163" s="80">
        <v>0.09</v>
      </c>
      <c r="AA163" s="60"/>
      <c r="AB163" s="80">
        <v>0.09</v>
      </c>
      <c r="AC163" s="60"/>
      <c r="AD163" s="80">
        <v>0.09</v>
      </c>
      <c r="AE163" s="60"/>
      <c r="AF163" s="80">
        <v>0.1</v>
      </c>
      <c r="AG163" s="60"/>
      <c r="AH163" s="31">
        <f t="shared" si="5"/>
        <v>0.99999999999999978</v>
      </c>
      <c r="AI163" s="64">
        <v>44958</v>
      </c>
      <c r="AJ163" s="64">
        <v>45291</v>
      </c>
      <c r="AK163" s="50" t="s">
        <v>777</v>
      </c>
      <c r="AL163" s="50" t="s">
        <v>381</v>
      </c>
      <c r="AM163" s="50" t="s">
        <v>382</v>
      </c>
      <c r="AN163" s="43" t="s">
        <v>713</v>
      </c>
      <c r="AO163" s="43" t="s">
        <v>160</v>
      </c>
    </row>
    <row r="164" spans="1:41" ht="73.5" customHeight="1" x14ac:dyDescent="0.25">
      <c r="A164" s="43" t="s">
        <v>40</v>
      </c>
      <c r="B164" s="60" t="s">
        <v>203</v>
      </c>
      <c r="C164" s="76">
        <v>424</v>
      </c>
      <c r="D164" s="228"/>
      <c r="E164" s="236"/>
      <c r="F164" s="77" t="s">
        <v>658</v>
      </c>
      <c r="G164" s="50" t="s">
        <v>389</v>
      </c>
      <c r="H164" s="78">
        <v>0.1</v>
      </c>
      <c r="I164" s="234"/>
      <c r="J164" s="60"/>
      <c r="K164" s="60"/>
      <c r="L164" s="60"/>
      <c r="M164" s="60"/>
      <c r="N164" s="60"/>
      <c r="O164" s="60"/>
      <c r="P164" s="60"/>
      <c r="Q164" s="60"/>
      <c r="R164" s="60"/>
      <c r="S164" s="60"/>
      <c r="T164" s="60"/>
      <c r="U164" s="60"/>
      <c r="V164" s="80">
        <v>0.1</v>
      </c>
      <c r="W164" s="60"/>
      <c r="X164" s="63">
        <v>0.25</v>
      </c>
      <c r="Y164" s="60"/>
      <c r="Z164" s="63">
        <v>0.25</v>
      </c>
      <c r="AA164" s="60"/>
      <c r="AB164" s="63">
        <v>0.2</v>
      </c>
      <c r="AC164" s="60"/>
      <c r="AD164" s="63">
        <v>0.2</v>
      </c>
      <c r="AE164" s="60"/>
      <c r="AF164" s="60"/>
      <c r="AG164" s="60"/>
      <c r="AH164" s="31">
        <f t="shared" si="5"/>
        <v>1</v>
      </c>
      <c r="AI164" s="64">
        <v>45108</v>
      </c>
      <c r="AJ164" s="64">
        <v>45260</v>
      </c>
      <c r="AK164" s="50" t="s">
        <v>780</v>
      </c>
      <c r="AL164" s="50" t="s">
        <v>381</v>
      </c>
      <c r="AM164" s="50" t="s">
        <v>382</v>
      </c>
      <c r="AN164" s="43" t="s">
        <v>713</v>
      </c>
      <c r="AO164" s="43" t="s">
        <v>160</v>
      </c>
    </row>
    <row r="165" spans="1:41" ht="60" x14ac:dyDescent="0.25">
      <c r="A165" s="43" t="s">
        <v>40</v>
      </c>
      <c r="B165" s="60" t="s">
        <v>203</v>
      </c>
      <c r="C165" s="60">
        <v>424</v>
      </c>
      <c r="D165" s="60" t="s">
        <v>70</v>
      </c>
      <c r="E165" s="60" t="s">
        <v>70</v>
      </c>
      <c r="F165" s="43" t="s">
        <v>626</v>
      </c>
      <c r="G165" s="43" t="s">
        <v>630</v>
      </c>
      <c r="H165" s="78">
        <v>1</v>
      </c>
      <c r="I165" s="63">
        <f>+H165</f>
        <v>1</v>
      </c>
      <c r="J165" s="60"/>
      <c r="K165" s="60"/>
      <c r="L165" s="60"/>
      <c r="M165" s="60"/>
      <c r="N165" s="60"/>
      <c r="O165" s="60"/>
      <c r="P165" s="63">
        <v>0.25</v>
      </c>
      <c r="Q165" s="60"/>
      <c r="R165" s="60"/>
      <c r="S165" s="60"/>
      <c r="T165" s="60"/>
      <c r="U165" s="60"/>
      <c r="V165" s="63">
        <v>0.25</v>
      </c>
      <c r="W165" s="60"/>
      <c r="X165" s="60"/>
      <c r="Y165" s="60"/>
      <c r="Z165" s="60"/>
      <c r="AA165" s="60"/>
      <c r="AB165" s="63">
        <v>0.25</v>
      </c>
      <c r="AC165" s="60"/>
      <c r="AD165" s="60"/>
      <c r="AE165" s="60"/>
      <c r="AF165" s="63">
        <v>0.25</v>
      </c>
      <c r="AG165" s="60"/>
      <c r="AH165" s="31">
        <f t="shared" ref="AH165" si="10">+J165+L165+N165+P165+R165+T165+V165+X165+Z165+AB165+AD165+AF165</f>
        <v>1</v>
      </c>
      <c r="AI165" s="64">
        <v>45017</v>
      </c>
      <c r="AJ165" s="64">
        <v>45291</v>
      </c>
      <c r="AK165" s="43" t="s">
        <v>629</v>
      </c>
      <c r="AL165" s="43" t="s">
        <v>287</v>
      </c>
      <c r="AM165" s="43" t="s">
        <v>708</v>
      </c>
      <c r="AN165" s="43" t="s">
        <v>708</v>
      </c>
      <c r="AO165" s="43" t="s">
        <v>160</v>
      </c>
    </row>
    <row r="166" spans="1:41" ht="61.5" customHeight="1" x14ac:dyDescent="0.25">
      <c r="A166" s="43" t="s">
        <v>40</v>
      </c>
      <c r="B166" s="60" t="s">
        <v>203</v>
      </c>
      <c r="C166" s="76">
        <v>424</v>
      </c>
      <c r="D166" s="81" t="s">
        <v>70</v>
      </c>
      <c r="E166" s="81" t="s">
        <v>70</v>
      </c>
      <c r="F166" s="50" t="s">
        <v>391</v>
      </c>
      <c r="G166" s="50" t="s">
        <v>392</v>
      </c>
      <c r="H166" s="63">
        <v>0.25</v>
      </c>
      <c r="I166" s="240">
        <f>+H166+H167+H168+H169</f>
        <v>1</v>
      </c>
      <c r="J166" s="60"/>
      <c r="K166" s="60"/>
      <c r="L166" s="60"/>
      <c r="M166" s="60"/>
      <c r="N166" s="63">
        <v>1</v>
      </c>
      <c r="O166" s="56"/>
      <c r="P166" s="60"/>
      <c r="Q166" s="60"/>
      <c r="R166" s="60"/>
      <c r="S166" s="60"/>
      <c r="T166" s="60"/>
      <c r="U166" s="60"/>
      <c r="V166" s="63"/>
      <c r="W166" s="63"/>
      <c r="X166" s="60"/>
      <c r="Y166" s="60"/>
      <c r="Z166" s="60"/>
      <c r="AA166" s="60"/>
      <c r="AB166" s="60"/>
      <c r="AC166" s="60"/>
      <c r="AD166" s="60"/>
      <c r="AE166" s="60"/>
      <c r="AF166" s="60"/>
      <c r="AG166" s="60"/>
      <c r="AH166" s="31">
        <f t="shared" si="5"/>
        <v>1</v>
      </c>
      <c r="AI166" s="64">
        <v>44986</v>
      </c>
      <c r="AJ166" s="64">
        <v>45015</v>
      </c>
      <c r="AK166" s="43" t="s">
        <v>393</v>
      </c>
      <c r="AL166" s="50" t="s">
        <v>381</v>
      </c>
      <c r="AM166" s="50" t="s">
        <v>382</v>
      </c>
      <c r="AN166" s="43" t="s">
        <v>713</v>
      </c>
      <c r="AO166" s="43" t="s">
        <v>160</v>
      </c>
    </row>
    <row r="167" spans="1:41" ht="58.5" customHeight="1" x14ac:dyDescent="0.25">
      <c r="A167" s="43" t="s">
        <v>40</v>
      </c>
      <c r="B167" s="60" t="s">
        <v>203</v>
      </c>
      <c r="C167" s="76">
        <v>424</v>
      </c>
      <c r="D167" s="81" t="s">
        <v>70</v>
      </c>
      <c r="E167" s="81" t="s">
        <v>70</v>
      </c>
      <c r="F167" s="50" t="s">
        <v>391</v>
      </c>
      <c r="G167" s="50" t="s">
        <v>394</v>
      </c>
      <c r="H167" s="63">
        <v>0.25</v>
      </c>
      <c r="I167" s="257"/>
      <c r="J167" s="60"/>
      <c r="K167" s="60"/>
      <c r="L167" s="60"/>
      <c r="M167" s="60"/>
      <c r="N167" s="60"/>
      <c r="O167" s="60"/>
      <c r="P167" s="164">
        <v>0.1</v>
      </c>
      <c r="Q167" s="159"/>
      <c r="R167" s="164">
        <v>0.2</v>
      </c>
      <c r="S167" s="159"/>
      <c r="T167" s="164">
        <v>0.2</v>
      </c>
      <c r="U167" s="159"/>
      <c r="V167" s="164">
        <v>0.25</v>
      </c>
      <c r="W167" s="159"/>
      <c r="X167" s="164">
        <v>0.25</v>
      </c>
      <c r="Y167" s="159"/>
      <c r="Z167" s="164"/>
      <c r="AA167" s="159"/>
      <c r="AB167" s="159"/>
      <c r="AC167" s="159"/>
      <c r="AD167" s="159"/>
      <c r="AE167" s="159"/>
      <c r="AF167" s="159"/>
      <c r="AG167" s="159"/>
      <c r="AH167" s="161">
        <v>1</v>
      </c>
      <c r="AI167" s="162">
        <v>45017</v>
      </c>
      <c r="AJ167" s="162">
        <v>45168</v>
      </c>
      <c r="AK167" s="43" t="s">
        <v>393</v>
      </c>
      <c r="AL167" s="50" t="s">
        <v>381</v>
      </c>
      <c r="AM167" s="50" t="s">
        <v>382</v>
      </c>
      <c r="AN167" s="43" t="s">
        <v>713</v>
      </c>
      <c r="AO167" s="43" t="s">
        <v>160</v>
      </c>
    </row>
    <row r="168" spans="1:41" ht="56.25" customHeight="1" x14ac:dyDescent="0.25">
      <c r="A168" s="43" t="s">
        <v>40</v>
      </c>
      <c r="B168" s="60" t="s">
        <v>203</v>
      </c>
      <c r="C168" s="76">
        <v>424</v>
      </c>
      <c r="D168" s="81" t="s">
        <v>70</v>
      </c>
      <c r="E168" s="81" t="s">
        <v>70</v>
      </c>
      <c r="F168" s="50" t="s">
        <v>391</v>
      </c>
      <c r="G168" s="50" t="s">
        <v>395</v>
      </c>
      <c r="H168" s="63">
        <v>0.25</v>
      </c>
      <c r="I168" s="257"/>
      <c r="J168" s="60"/>
      <c r="K168" s="60"/>
      <c r="L168" s="63">
        <v>1</v>
      </c>
      <c r="M168" s="60"/>
      <c r="N168" s="60"/>
      <c r="O168" s="60"/>
      <c r="P168" s="60"/>
      <c r="Q168" s="60"/>
      <c r="R168" s="60"/>
      <c r="S168" s="60"/>
      <c r="T168" s="60"/>
      <c r="U168" s="60"/>
      <c r="V168" s="60"/>
      <c r="W168" s="60"/>
      <c r="X168" s="60"/>
      <c r="Y168" s="60"/>
      <c r="Z168" s="60"/>
      <c r="AA168" s="60"/>
      <c r="AB168" s="60"/>
      <c r="AC168" s="60"/>
      <c r="AD168" s="60"/>
      <c r="AE168" s="60"/>
      <c r="AF168" s="60"/>
      <c r="AG168" s="60"/>
      <c r="AH168" s="31">
        <f t="shared" si="5"/>
        <v>1</v>
      </c>
      <c r="AI168" s="64">
        <v>44958</v>
      </c>
      <c r="AJ168" s="64">
        <v>44985</v>
      </c>
      <c r="AK168" s="43" t="s">
        <v>396</v>
      </c>
      <c r="AL168" s="50" t="s">
        <v>381</v>
      </c>
      <c r="AM168" s="50" t="s">
        <v>382</v>
      </c>
      <c r="AN168" s="43" t="s">
        <v>713</v>
      </c>
      <c r="AO168" s="43" t="s">
        <v>160</v>
      </c>
    </row>
    <row r="169" spans="1:41" ht="70.5" customHeight="1" x14ac:dyDescent="0.25">
      <c r="A169" s="43" t="s">
        <v>40</v>
      </c>
      <c r="B169" s="60" t="s">
        <v>203</v>
      </c>
      <c r="C169" s="76">
        <v>424</v>
      </c>
      <c r="D169" s="81" t="s">
        <v>70</v>
      </c>
      <c r="E169" s="81" t="s">
        <v>70</v>
      </c>
      <c r="F169" s="50" t="s">
        <v>391</v>
      </c>
      <c r="G169" s="50" t="s">
        <v>397</v>
      </c>
      <c r="H169" s="63">
        <v>0.25</v>
      </c>
      <c r="I169" s="258"/>
      <c r="J169" s="169">
        <v>0.16</v>
      </c>
      <c r="K169" s="170"/>
      <c r="L169" s="169">
        <v>0.16</v>
      </c>
      <c r="M169" s="170"/>
      <c r="N169" s="169">
        <v>0.16</v>
      </c>
      <c r="O169" s="170"/>
      <c r="P169" s="169">
        <v>0.16</v>
      </c>
      <c r="Q169" s="170"/>
      <c r="R169" s="169">
        <v>0.16</v>
      </c>
      <c r="S169" s="170"/>
      <c r="T169" s="169">
        <v>0.2</v>
      </c>
      <c r="U169" s="170"/>
      <c r="V169" s="170"/>
      <c r="W169" s="170"/>
      <c r="X169" s="170"/>
      <c r="Y169" s="170"/>
      <c r="Z169" s="170"/>
      <c r="AA169" s="170"/>
      <c r="AB169" s="170"/>
      <c r="AC169" s="170"/>
      <c r="AD169" s="170"/>
      <c r="AE169" s="170"/>
      <c r="AF169" s="170"/>
      <c r="AG169" s="170"/>
      <c r="AH169" s="171">
        <v>1</v>
      </c>
      <c r="AI169" s="172">
        <v>44927</v>
      </c>
      <c r="AJ169" s="172">
        <v>45107</v>
      </c>
      <c r="AK169" s="50" t="s">
        <v>398</v>
      </c>
      <c r="AL169" s="50" t="s">
        <v>381</v>
      </c>
      <c r="AM169" s="50" t="s">
        <v>382</v>
      </c>
      <c r="AN169" s="43" t="s">
        <v>713</v>
      </c>
      <c r="AO169" s="43" t="s">
        <v>160</v>
      </c>
    </row>
    <row r="170" spans="1:41" ht="60" x14ac:dyDescent="0.25">
      <c r="A170" s="43" t="s">
        <v>40</v>
      </c>
      <c r="B170" s="60" t="s">
        <v>203</v>
      </c>
      <c r="C170" s="60">
        <v>424</v>
      </c>
      <c r="D170" s="226">
        <v>224</v>
      </c>
      <c r="E170" s="238">
        <v>2563267000</v>
      </c>
      <c r="F170" s="43" t="s">
        <v>659</v>
      </c>
      <c r="G170" s="44" t="s">
        <v>427</v>
      </c>
      <c r="H170" s="31">
        <v>0.2</v>
      </c>
      <c r="I170" s="212">
        <f>+H170+H171+H172+H173+H174+H175</f>
        <v>1</v>
      </c>
      <c r="J170" s="31"/>
      <c r="K170" s="31"/>
      <c r="L170" s="31"/>
      <c r="M170" s="31"/>
      <c r="N170" s="161">
        <v>0.12</v>
      </c>
      <c r="O170" s="161"/>
      <c r="P170" s="161">
        <v>0.12</v>
      </c>
      <c r="Q170" s="161"/>
      <c r="R170" s="161">
        <v>0.12</v>
      </c>
      <c r="S170" s="161"/>
      <c r="T170" s="161">
        <v>0.12</v>
      </c>
      <c r="U170" s="161"/>
      <c r="V170" s="161">
        <v>0.13</v>
      </c>
      <c r="W170" s="161"/>
      <c r="X170" s="161">
        <v>0.13</v>
      </c>
      <c r="Y170" s="161"/>
      <c r="Z170" s="161">
        <v>0.13</v>
      </c>
      <c r="AA170" s="161"/>
      <c r="AB170" s="161">
        <v>0.13</v>
      </c>
      <c r="AC170" s="161"/>
      <c r="AD170" s="161"/>
      <c r="AE170" s="161"/>
      <c r="AF170" s="161"/>
      <c r="AG170" s="161"/>
      <c r="AH170" s="161">
        <f t="shared" ref="AH170" si="11">+J170+L170+N170+P170+R170+T170+V170+X170+Z170+AB170+AD170+AF170</f>
        <v>1</v>
      </c>
      <c r="AI170" s="168">
        <v>44986</v>
      </c>
      <c r="AJ170" s="168">
        <v>45230</v>
      </c>
      <c r="AK170" s="44" t="s">
        <v>428</v>
      </c>
      <c r="AL170" s="43" t="s">
        <v>429</v>
      </c>
      <c r="AM170" s="43" t="s">
        <v>612</v>
      </c>
      <c r="AN170" s="44" t="s">
        <v>711</v>
      </c>
      <c r="AO170" s="43" t="s">
        <v>430</v>
      </c>
    </row>
    <row r="171" spans="1:41" ht="60" x14ac:dyDescent="0.25">
      <c r="A171" s="43" t="s">
        <v>40</v>
      </c>
      <c r="B171" s="60" t="s">
        <v>203</v>
      </c>
      <c r="C171" s="60">
        <v>424</v>
      </c>
      <c r="D171" s="227"/>
      <c r="E171" s="239"/>
      <c r="F171" s="43" t="s">
        <v>660</v>
      </c>
      <c r="G171" s="44" t="s">
        <v>431</v>
      </c>
      <c r="H171" s="31">
        <v>0.05</v>
      </c>
      <c r="I171" s="213"/>
      <c r="J171" s="31"/>
      <c r="K171" s="31"/>
      <c r="L171" s="31"/>
      <c r="M171" s="31"/>
      <c r="N171" s="161">
        <v>0.12</v>
      </c>
      <c r="O171" s="161"/>
      <c r="P171" s="161">
        <v>0.12</v>
      </c>
      <c r="Q171" s="161"/>
      <c r="R171" s="161">
        <v>0.12</v>
      </c>
      <c r="S171" s="161"/>
      <c r="T171" s="161">
        <v>0.12</v>
      </c>
      <c r="U171" s="161"/>
      <c r="V171" s="161">
        <v>0.13</v>
      </c>
      <c r="W171" s="161"/>
      <c r="X171" s="161">
        <v>0.13</v>
      </c>
      <c r="Y171" s="161"/>
      <c r="Z171" s="161">
        <v>0.13</v>
      </c>
      <c r="AA171" s="161"/>
      <c r="AB171" s="161">
        <v>0.13</v>
      </c>
      <c r="AC171" s="161"/>
      <c r="AD171" s="161"/>
      <c r="AE171" s="161"/>
      <c r="AF171" s="161"/>
      <c r="AG171" s="161"/>
      <c r="AH171" s="161">
        <f t="shared" si="5"/>
        <v>1</v>
      </c>
      <c r="AI171" s="168">
        <v>44986</v>
      </c>
      <c r="AJ171" s="168">
        <v>45230</v>
      </c>
      <c r="AK171" s="44" t="s">
        <v>432</v>
      </c>
      <c r="AL171" s="43" t="s">
        <v>429</v>
      </c>
      <c r="AM171" s="43" t="s">
        <v>612</v>
      </c>
      <c r="AN171" s="44" t="s">
        <v>711</v>
      </c>
      <c r="AO171" s="43" t="s">
        <v>430</v>
      </c>
    </row>
    <row r="172" spans="1:41" ht="135" x14ac:dyDescent="0.25">
      <c r="A172" s="43" t="s">
        <v>40</v>
      </c>
      <c r="B172" s="60" t="s">
        <v>203</v>
      </c>
      <c r="C172" s="60">
        <v>424</v>
      </c>
      <c r="D172" s="227"/>
      <c r="E172" s="239"/>
      <c r="F172" s="43" t="s">
        <v>659</v>
      </c>
      <c r="G172" s="44" t="s">
        <v>433</v>
      </c>
      <c r="H172" s="31">
        <v>0.25</v>
      </c>
      <c r="I172" s="213"/>
      <c r="J172" s="31"/>
      <c r="K172" s="31"/>
      <c r="L172" s="31"/>
      <c r="M172" s="31"/>
      <c r="N172" s="161">
        <v>0.12</v>
      </c>
      <c r="O172" s="161"/>
      <c r="P172" s="161">
        <v>0.12</v>
      </c>
      <c r="Q172" s="161"/>
      <c r="R172" s="161">
        <v>0.12</v>
      </c>
      <c r="S172" s="161"/>
      <c r="T172" s="161">
        <v>0.12</v>
      </c>
      <c r="U172" s="161"/>
      <c r="V172" s="161">
        <v>0.13</v>
      </c>
      <c r="W172" s="161"/>
      <c r="X172" s="161">
        <v>0.13</v>
      </c>
      <c r="Y172" s="161"/>
      <c r="Z172" s="161">
        <v>0.13</v>
      </c>
      <c r="AA172" s="161"/>
      <c r="AB172" s="161">
        <v>0.13</v>
      </c>
      <c r="AC172" s="161"/>
      <c r="AD172" s="161"/>
      <c r="AE172" s="161"/>
      <c r="AF172" s="161"/>
      <c r="AG172" s="161"/>
      <c r="AH172" s="161">
        <f t="shared" si="5"/>
        <v>1</v>
      </c>
      <c r="AI172" s="168">
        <v>44986</v>
      </c>
      <c r="AJ172" s="168">
        <v>45230</v>
      </c>
      <c r="AK172" s="44" t="s">
        <v>434</v>
      </c>
      <c r="AL172" s="43" t="s">
        <v>429</v>
      </c>
      <c r="AM172" s="43" t="s">
        <v>612</v>
      </c>
      <c r="AN172" s="44" t="s">
        <v>711</v>
      </c>
      <c r="AO172" s="43" t="s">
        <v>430</v>
      </c>
    </row>
    <row r="173" spans="1:41" ht="117.75" customHeight="1" x14ac:dyDescent="0.25">
      <c r="A173" s="43" t="s">
        <v>40</v>
      </c>
      <c r="B173" s="60" t="s">
        <v>203</v>
      </c>
      <c r="C173" s="60">
        <v>424</v>
      </c>
      <c r="D173" s="227"/>
      <c r="E173" s="239"/>
      <c r="F173" s="43" t="s">
        <v>659</v>
      </c>
      <c r="G173" s="44" t="s">
        <v>435</v>
      </c>
      <c r="H173" s="31">
        <v>0.25</v>
      </c>
      <c r="I173" s="213"/>
      <c r="J173" s="31"/>
      <c r="K173" s="31"/>
      <c r="L173" s="31"/>
      <c r="M173" s="31"/>
      <c r="N173" s="161">
        <v>0.15</v>
      </c>
      <c r="O173" s="161"/>
      <c r="P173" s="161">
        <v>0.15</v>
      </c>
      <c r="Q173" s="161"/>
      <c r="R173" s="161">
        <v>0.12</v>
      </c>
      <c r="S173" s="161"/>
      <c r="T173" s="161">
        <v>0.12</v>
      </c>
      <c r="U173" s="161"/>
      <c r="V173" s="161">
        <v>0.12</v>
      </c>
      <c r="W173" s="161"/>
      <c r="X173" s="161">
        <v>0.12</v>
      </c>
      <c r="Y173" s="161"/>
      <c r="Z173" s="161">
        <v>0.12</v>
      </c>
      <c r="AA173" s="161"/>
      <c r="AB173" s="161">
        <v>0.1</v>
      </c>
      <c r="AC173" s="161"/>
      <c r="AD173" s="161"/>
      <c r="AE173" s="161"/>
      <c r="AF173" s="161"/>
      <c r="AG173" s="161"/>
      <c r="AH173" s="161">
        <f t="shared" si="5"/>
        <v>1</v>
      </c>
      <c r="AI173" s="168">
        <v>44986</v>
      </c>
      <c r="AJ173" s="168">
        <v>45230</v>
      </c>
      <c r="AK173" s="44" t="s">
        <v>436</v>
      </c>
      <c r="AL173" s="43" t="s">
        <v>429</v>
      </c>
      <c r="AM173" s="43" t="s">
        <v>612</v>
      </c>
      <c r="AN173" s="44" t="s">
        <v>711</v>
      </c>
      <c r="AO173" s="43" t="s">
        <v>430</v>
      </c>
    </row>
    <row r="174" spans="1:41" ht="75" x14ac:dyDescent="0.25">
      <c r="A174" s="43" t="s">
        <v>40</v>
      </c>
      <c r="B174" s="60" t="s">
        <v>203</v>
      </c>
      <c r="C174" s="60">
        <v>424</v>
      </c>
      <c r="D174" s="227"/>
      <c r="E174" s="239"/>
      <c r="F174" s="43" t="s">
        <v>659</v>
      </c>
      <c r="G174" s="44" t="s">
        <v>437</v>
      </c>
      <c r="H174" s="31">
        <v>0.2</v>
      </c>
      <c r="I174" s="213"/>
      <c r="J174" s="31">
        <v>0.1</v>
      </c>
      <c r="K174" s="31"/>
      <c r="L174" s="31">
        <v>0.1</v>
      </c>
      <c r="M174" s="31"/>
      <c r="N174" s="31">
        <v>0.1</v>
      </c>
      <c r="O174" s="31"/>
      <c r="P174" s="31">
        <v>0.1</v>
      </c>
      <c r="Q174" s="31"/>
      <c r="R174" s="31">
        <v>0.1</v>
      </c>
      <c r="S174" s="31"/>
      <c r="T174" s="31">
        <v>0.1</v>
      </c>
      <c r="U174" s="31"/>
      <c r="V174" s="31">
        <v>0.1</v>
      </c>
      <c r="W174" s="31"/>
      <c r="X174" s="31">
        <v>0.1</v>
      </c>
      <c r="Y174" s="31"/>
      <c r="Z174" s="31">
        <v>0.1</v>
      </c>
      <c r="AA174" s="31"/>
      <c r="AB174" s="31">
        <v>0.1</v>
      </c>
      <c r="AC174" s="31"/>
      <c r="AD174" s="31"/>
      <c r="AE174" s="31"/>
      <c r="AF174" s="31"/>
      <c r="AG174" s="31"/>
      <c r="AH174" s="31">
        <f t="shared" ref="AH174:AH187" si="12">+J174+L174+N174+P174+R174+T174+V174+X174+Z174+AB174+AD174+AF174</f>
        <v>0.99999999999999989</v>
      </c>
      <c r="AI174" s="62">
        <v>44928</v>
      </c>
      <c r="AJ174" s="62">
        <v>45230</v>
      </c>
      <c r="AK174" s="44" t="s">
        <v>438</v>
      </c>
      <c r="AL174" s="43" t="s">
        <v>429</v>
      </c>
      <c r="AM174" s="43" t="s">
        <v>612</v>
      </c>
      <c r="AN174" s="44" t="s">
        <v>711</v>
      </c>
      <c r="AO174" s="43" t="s">
        <v>430</v>
      </c>
    </row>
    <row r="175" spans="1:41" ht="75" x14ac:dyDescent="0.25">
      <c r="A175" s="43" t="s">
        <v>40</v>
      </c>
      <c r="B175" s="60" t="s">
        <v>203</v>
      </c>
      <c r="C175" s="60">
        <v>424</v>
      </c>
      <c r="D175" s="228"/>
      <c r="E175" s="239"/>
      <c r="F175" s="43" t="s">
        <v>659</v>
      </c>
      <c r="G175" s="44" t="s">
        <v>439</v>
      </c>
      <c r="H175" s="31">
        <v>0.05</v>
      </c>
      <c r="I175" s="214"/>
      <c r="J175" s="31"/>
      <c r="K175" s="31"/>
      <c r="L175" s="31"/>
      <c r="M175" s="31"/>
      <c r="N175" s="31"/>
      <c r="O175" s="31"/>
      <c r="P175" s="31"/>
      <c r="Q175" s="31"/>
      <c r="R175" s="31">
        <v>0.2</v>
      </c>
      <c r="S175" s="31"/>
      <c r="T175" s="31">
        <v>0.2</v>
      </c>
      <c r="U175" s="31"/>
      <c r="V175" s="31">
        <v>0.2</v>
      </c>
      <c r="W175" s="31"/>
      <c r="X175" s="31">
        <v>0.2</v>
      </c>
      <c r="Y175" s="31"/>
      <c r="Z175" s="31">
        <v>0.2</v>
      </c>
      <c r="AA175" s="31"/>
      <c r="AB175" s="31"/>
      <c r="AC175" s="31"/>
      <c r="AD175" s="31"/>
      <c r="AE175" s="31"/>
      <c r="AF175" s="31"/>
      <c r="AG175" s="31"/>
      <c r="AH175" s="31">
        <f t="shared" si="12"/>
        <v>1</v>
      </c>
      <c r="AI175" s="62">
        <v>45047</v>
      </c>
      <c r="AJ175" s="62">
        <v>45199</v>
      </c>
      <c r="AK175" s="44" t="s">
        <v>440</v>
      </c>
      <c r="AL175" s="43" t="s">
        <v>429</v>
      </c>
      <c r="AM175" s="43" t="s">
        <v>612</v>
      </c>
      <c r="AN175" s="44" t="s">
        <v>711</v>
      </c>
      <c r="AO175" s="43" t="s">
        <v>430</v>
      </c>
    </row>
    <row r="176" spans="1:41" ht="60" x14ac:dyDescent="0.25">
      <c r="A176" s="43" t="s">
        <v>40</v>
      </c>
      <c r="B176" s="60" t="s">
        <v>203</v>
      </c>
      <c r="C176" s="60">
        <v>424</v>
      </c>
      <c r="D176" s="227">
        <v>1200</v>
      </c>
      <c r="E176" s="239"/>
      <c r="F176" s="43" t="s">
        <v>661</v>
      </c>
      <c r="G176" s="44" t="s">
        <v>441</v>
      </c>
      <c r="H176" s="31">
        <v>0.2</v>
      </c>
      <c r="I176" s="213">
        <f>+H176+H177+H178+H179</f>
        <v>1</v>
      </c>
      <c r="J176" s="31"/>
      <c r="K176" s="31"/>
      <c r="L176" s="31"/>
      <c r="M176" s="31"/>
      <c r="N176" s="161">
        <v>0.12</v>
      </c>
      <c r="O176" s="161"/>
      <c r="P176" s="161">
        <v>0.12</v>
      </c>
      <c r="Q176" s="161"/>
      <c r="R176" s="161">
        <v>0.12</v>
      </c>
      <c r="S176" s="161"/>
      <c r="T176" s="161">
        <v>0.12</v>
      </c>
      <c r="U176" s="161"/>
      <c r="V176" s="161">
        <v>0.12</v>
      </c>
      <c r="W176" s="161"/>
      <c r="X176" s="161">
        <v>0.1</v>
      </c>
      <c r="Y176" s="161"/>
      <c r="Z176" s="161">
        <v>0.1</v>
      </c>
      <c r="AA176" s="161"/>
      <c r="AB176" s="161">
        <v>0.2</v>
      </c>
      <c r="AC176" s="161"/>
      <c r="AD176" s="161"/>
      <c r="AE176" s="161"/>
      <c r="AF176" s="161"/>
      <c r="AG176" s="161"/>
      <c r="AH176" s="161">
        <f t="shared" si="12"/>
        <v>1</v>
      </c>
      <c r="AI176" s="168">
        <v>44986</v>
      </c>
      <c r="AJ176" s="168">
        <v>45230</v>
      </c>
      <c r="AK176" s="44" t="s">
        <v>440</v>
      </c>
      <c r="AL176" s="43" t="s">
        <v>429</v>
      </c>
      <c r="AM176" s="43" t="s">
        <v>612</v>
      </c>
      <c r="AN176" s="44" t="s">
        <v>711</v>
      </c>
      <c r="AO176" s="43" t="s">
        <v>430</v>
      </c>
    </row>
    <row r="177" spans="1:41" ht="135" x14ac:dyDescent="0.25">
      <c r="A177" s="43" t="s">
        <v>40</v>
      </c>
      <c r="B177" s="60" t="s">
        <v>203</v>
      </c>
      <c r="C177" s="60">
        <v>424</v>
      </c>
      <c r="D177" s="227"/>
      <c r="E177" s="239"/>
      <c r="F177" s="43" t="s">
        <v>661</v>
      </c>
      <c r="G177" s="44" t="s">
        <v>442</v>
      </c>
      <c r="H177" s="31">
        <v>0.3</v>
      </c>
      <c r="I177" s="213"/>
      <c r="J177" s="31"/>
      <c r="K177" s="31"/>
      <c r="L177" s="31"/>
      <c r="M177" s="31"/>
      <c r="N177" s="161">
        <v>0.1</v>
      </c>
      <c r="O177" s="161"/>
      <c r="P177" s="161">
        <v>0.2</v>
      </c>
      <c r="Q177" s="161"/>
      <c r="R177" s="161">
        <v>0.12</v>
      </c>
      <c r="S177" s="161"/>
      <c r="T177" s="161">
        <v>0.12</v>
      </c>
      <c r="U177" s="161"/>
      <c r="V177" s="161">
        <v>0.12</v>
      </c>
      <c r="W177" s="161"/>
      <c r="X177" s="161">
        <v>0.12</v>
      </c>
      <c r="Y177" s="161"/>
      <c r="Z177" s="161">
        <v>0.12</v>
      </c>
      <c r="AA177" s="161"/>
      <c r="AB177" s="161">
        <v>0.1</v>
      </c>
      <c r="AC177" s="161"/>
      <c r="AD177" s="161"/>
      <c r="AE177" s="161"/>
      <c r="AF177" s="161"/>
      <c r="AG177" s="161"/>
      <c r="AH177" s="161">
        <f t="shared" si="12"/>
        <v>1</v>
      </c>
      <c r="AI177" s="168">
        <v>44986</v>
      </c>
      <c r="AJ177" s="168">
        <v>45230</v>
      </c>
      <c r="AK177" s="44" t="s">
        <v>434</v>
      </c>
      <c r="AL177" s="43" t="s">
        <v>429</v>
      </c>
      <c r="AM177" s="43" t="s">
        <v>612</v>
      </c>
      <c r="AN177" s="44" t="s">
        <v>711</v>
      </c>
      <c r="AO177" s="43" t="s">
        <v>430</v>
      </c>
    </row>
    <row r="178" spans="1:41" ht="134.25" customHeight="1" x14ac:dyDescent="0.25">
      <c r="A178" s="43" t="s">
        <v>40</v>
      </c>
      <c r="B178" s="60" t="s">
        <v>203</v>
      </c>
      <c r="C178" s="60">
        <v>424</v>
      </c>
      <c r="D178" s="227"/>
      <c r="E178" s="239"/>
      <c r="F178" s="43" t="s">
        <v>661</v>
      </c>
      <c r="G178" s="44" t="s">
        <v>443</v>
      </c>
      <c r="H178" s="31">
        <v>0.4</v>
      </c>
      <c r="I178" s="213"/>
      <c r="J178" s="31"/>
      <c r="K178" s="31"/>
      <c r="L178" s="31"/>
      <c r="M178" s="31"/>
      <c r="N178" s="161">
        <v>0.15</v>
      </c>
      <c r="O178" s="161"/>
      <c r="P178" s="161">
        <v>0.15</v>
      </c>
      <c r="Q178" s="161"/>
      <c r="R178" s="161">
        <v>0.12</v>
      </c>
      <c r="S178" s="161"/>
      <c r="T178" s="161">
        <v>0.12</v>
      </c>
      <c r="U178" s="161"/>
      <c r="V178" s="161">
        <v>0.12</v>
      </c>
      <c r="W178" s="161"/>
      <c r="X178" s="161">
        <v>0.12</v>
      </c>
      <c r="Y178" s="161"/>
      <c r="Z178" s="161">
        <v>0.12</v>
      </c>
      <c r="AA178" s="161"/>
      <c r="AB178" s="161">
        <v>0.1</v>
      </c>
      <c r="AC178" s="161"/>
      <c r="AD178" s="161"/>
      <c r="AE178" s="161"/>
      <c r="AF178" s="161"/>
      <c r="AG178" s="161"/>
      <c r="AH178" s="161">
        <f t="shared" si="12"/>
        <v>1</v>
      </c>
      <c r="AI178" s="168">
        <v>44986</v>
      </c>
      <c r="AJ178" s="168">
        <v>45230</v>
      </c>
      <c r="AK178" s="44" t="s">
        <v>444</v>
      </c>
      <c r="AL178" s="43" t="s">
        <v>429</v>
      </c>
      <c r="AM178" s="43" t="s">
        <v>612</v>
      </c>
      <c r="AN178" s="44" t="s">
        <v>711</v>
      </c>
      <c r="AO178" s="43" t="s">
        <v>430</v>
      </c>
    </row>
    <row r="179" spans="1:41" ht="75" x14ac:dyDescent="0.25">
      <c r="A179" s="43" t="s">
        <v>40</v>
      </c>
      <c r="B179" s="60" t="s">
        <v>203</v>
      </c>
      <c r="C179" s="60">
        <v>424</v>
      </c>
      <c r="D179" s="228"/>
      <c r="E179" s="239"/>
      <c r="F179" s="43" t="s">
        <v>661</v>
      </c>
      <c r="G179" s="44" t="s">
        <v>820</v>
      </c>
      <c r="H179" s="31">
        <v>0.1</v>
      </c>
      <c r="I179" s="214"/>
      <c r="J179" s="31"/>
      <c r="K179" s="31"/>
      <c r="L179" s="31"/>
      <c r="M179" s="31"/>
      <c r="N179" s="31"/>
      <c r="O179" s="31"/>
      <c r="P179" s="31"/>
      <c r="Q179" s="31"/>
      <c r="R179" s="31"/>
      <c r="S179" s="31"/>
      <c r="T179" s="31"/>
      <c r="U179" s="31"/>
      <c r="V179" s="31"/>
      <c r="W179" s="31"/>
      <c r="X179" s="161">
        <v>1</v>
      </c>
      <c r="Y179" s="161"/>
      <c r="Z179" s="161"/>
      <c r="AA179" s="161"/>
      <c r="AB179" s="161"/>
      <c r="AC179" s="161"/>
      <c r="AD179" s="161"/>
      <c r="AE179" s="161"/>
      <c r="AF179" s="161"/>
      <c r="AG179" s="161"/>
      <c r="AH179" s="161">
        <f t="shared" si="12"/>
        <v>1</v>
      </c>
      <c r="AI179" s="168">
        <v>45139</v>
      </c>
      <c r="AJ179" s="168">
        <v>45168</v>
      </c>
      <c r="AK179" s="44" t="s">
        <v>438</v>
      </c>
      <c r="AL179" s="43" t="s">
        <v>429</v>
      </c>
      <c r="AM179" s="43" t="s">
        <v>612</v>
      </c>
      <c r="AN179" s="44" t="s">
        <v>711</v>
      </c>
      <c r="AO179" s="43" t="s">
        <v>430</v>
      </c>
    </row>
    <row r="180" spans="1:41" ht="75" x14ac:dyDescent="0.25">
      <c r="A180" s="43" t="s">
        <v>40</v>
      </c>
      <c r="B180" s="60" t="s">
        <v>203</v>
      </c>
      <c r="C180" s="60">
        <v>424</v>
      </c>
      <c r="D180" s="61" t="s">
        <v>70</v>
      </c>
      <c r="E180" s="61" t="s">
        <v>70</v>
      </c>
      <c r="F180" s="43" t="s">
        <v>446</v>
      </c>
      <c r="G180" s="44" t="s">
        <v>447</v>
      </c>
      <c r="H180" s="89">
        <v>0.1</v>
      </c>
      <c r="I180" s="212">
        <f>+H180+H181+H182+H183+H184+H185+H186+H187</f>
        <v>1</v>
      </c>
      <c r="J180" s="33"/>
      <c r="K180" s="60"/>
      <c r="L180" s="63"/>
      <c r="M180" s="60"/>
      <c r="N180" s="164">
        <v>1</v>
      </c>
      <c r="O180" s="159"/>
      <c r="P180" s="164"/>
      <c r="Q180" s="159"/>
      <c r="R180" s="164"/>
      <c r="S180" s="159"/>
      <c r="T180" s="164"/>
      <c r="U180" s="159"/>
      <c r="V180" s="164"/>
      <c r="W180" s="159"/>
      <c r="X180" s="159"/>
      <c r="Y180" s="159"/>
      <c r="Z180" s="159"/>
      <c r="AA180" s="159"/>
      <c r="AB180" s="159"/>
      <c r="AC180" s="159"/>
      <c r="AD180" s="159"/>
      <c r="AE180" s="159"/>
      <c r="AF180" s="159"/>
      <c r="AG180" s="159"/>
      <c r="AH180" s="161">
        <f t="shared" si="12"/>
        <v>1</v>
      </c>
      <c r="AI180" s="168">
        <v>44986</v>
      </c>
      <c r="AJ180" s="168">
        <v>45015</v>
      </c>
      <c r="AK180" s="44" t="s">
        <v>448</v>
      </c>
      <c r="AL180" s="43" t="s">
        <v>429</v>
      </c>
      <c r="AM180" s="43" t="s">
        <v>612</v>
      </c>
      <c r="AN180" s="44" t="s">
        <v>711</v>
      </c>
      <c r="AO180" s="43" t="s">
        <v>430</v>
      </c>
    </row>
    <row r="181" spans="1:41" ht="120" x14ac:dyDescent="0.25">
      <c r="A181" s="43" t="s">
        <v>40</v>
      </c>
      <c r="B181" s="60" t="s">
        <v>203</v>
      </c>
      <c r="C181" s="60">
        <v>424</v>
      </c>
      <c r="D181" s="61" t="s">
        <v>70</v>
      </c>
      <c r="E181" s="61" t="s">
        <v>70</v>
      </c>
      <c r="F181" s="43" t="s">
        <v>446</v>
      </c>
      <c r="G181" s="44" t="s">
        <v>449</v>
      </c>
      <c r="H181" s="89">
        <v>0.1</v>
      </c>
      <c r="I181" s="213"/>
      <c r="J181" s="31"/>
      <c r="K181" s="31"/>
      <c r="L181" s="31"/>
      <c r="M181" s="31"/>
      <c r="N181" s="161">
        <v>0.15</v>
      </c>
      <c r="O181" s="161"/>
      <c r="P181" s="161">
        <v>0.15</v>
      </c>
      <c r="Q181" s="161"/>
      <c r="R181" s="161">
        <v>0.12</v>
      </c>
      <c r="S181" s="161"/>
      <c r="T181" s="161">
        <v>0.12</v>
      </c>
      <c r="U181" s="161"/>
      <c r="V181" s="161">
        <v>0.12</v>
      </c>
      <c r="W181" s="161"/>
      <c r="X181" s="161">
        <v>0.12</v>
      </c>
      <c r="Y181" s="161"/>
      <c r="Z181" s="161">
        <v>0.12</v>
      </c>
      <c r="AA181" s="161"/>
      <c r="AB181" s="161">
        <v>0.1</v>
      </c>
      <c r="AC181" s="161"/>
      <c r="AD181" s="161"/>
      <c r="AE181" s="161"/>
      <c r="AF181" s="161"/>
      <c r="AG181" s="161"/>
      <c r="AH181" s="161">
        <f>+J181+L181+N181+P181+R181+T181+V181+X181+Z181+AB181+AD181+AF181</f>
        <v>1</v>
      </c>
      <c r="AI181" s="168">
        <v>44986</v>
      </c>
      <c r="AJ181" s="168">
        <v>45230</v>
      </c>
      <c r="AK181" s="44" t="s">
        <v>450</v>
      </c>
      <c r="AL181" s="43" t="s">
        <v>429</v>
      </c>
      <c r="AM181" s="43" t="s">
        <v>612</v>
      </c>
      <c r="AN181" s="44" t="s">
        <v>711</v>
      </c>
      <c r="AO181" s="43" t="s">
        <v>430</v>
      </c>
    </row>
    <row r="182" spans="1:41" ht="60" x14ac:dyDescent="0.25">
      <c r="A182" s="43" t="s">
        <v>40</v>
      </c>
      <c r="B182" s="60" t="s">
        <v>203</v>
      </c>
      <c r="C182" s="60">
        <v>424</v>
      </c>
      <c r="D182" s="61" t="s">
        <v>70</v>
      </c>
      <c r="E182" s="61" t="s">
        <v>70</v>
      </c>
      <c r="F182" s="43" t="s">
        <v>446</v>
      </c>
      <c r="G182" s="44" t="s">
        <v>451</v>
      </c>
      <c r="H182" s="89">
        <v>0.1</v>
      </c>
      <c r="I182" s="213"/>
      <c r="J182" s="78">
        <v>0.08</v>
      </c>
      <c r="K182" s="78" t="s">
        <v>127</v>
      </c>
      <c r="L182" s="78">
        <v>0.08</v>
      </c>
      <c r="M182" s="78" t="s">
        <v>127</v>
      </c>
      <c r="N182" s="78">
        <v>0.08</v>
      </c>
      <c r="O182" s="78" t="s">
        <v>127</v>
      </c>
      <c r="P182" s="78">
        <v>0.08</v>
      </c>
      <c r="Q182" s="78" t="s">
        <v>127</v>
      </c>
      <c r="R182" s="78">
        <v>0.08</v>
      </c>
      <c r="S182" s="78" t="s">
        <v>127</v>
      </c>
      <c r="T182" s="78">
        <v>0.08</v>
      </c>
      <c r="U182" s="78" t="s">
        <v>127</v>
      </c>
      <c r="V182" s="78">
        <v>0.08</v>
      </c>
      <c r="W182" s="78" t="s">
        <v>127</v>
      </c>
      <c r="X182" s="78">
        <v>0.08</v>
      </c>
      <c r="Y182" s="78" t="s">
        <v>127</v>
      </c>
      <c r="Z182" s="78">
        <v>0.09</v>
      </c>
      <c r="AA182" s="78" t="s">
        <v>127</v>
      </c>
      <c r="AB182" s="78">
        <v>0.09</v>
      </c>
      <c r="AC182" s="78" t="s">
        <v>127</v>
      </c>
      <c r="AD182" s="78">
        <v>0.09</v>
      </c>
      <c r="AE182" s="78" t="s">
        <v>127</v>
      </c>
      <c r="AF182" s="78">
        <v>0.09</v>
      </c>
      <c r="AG182" s="78" t="s">
        <v>127</v>
      </c>
      <c r="AH182" s="31">
        <f t="shared" si="12"/>
        <v>0.99999999999999989</v>
      </c>
      <c r="AI182" s="62">
        <v>44927</v>
      </c>
      <c r="AJ182" s="62">
        <v>45291</v>
      </c>
      <c r="AK182" s="44" t="s">
        <v>452</v>
      </c>
      <c r="AL182" s="43" t="s">
        <v>429</v>
      </c>
      <c r="AM182" s="43" t="s">
        <v>612</v>
      </c>
      <c r="AN182" s="44" t="s">
        <v>711</v>
      </c>
      <c r="AO182" s="43" t="s">
        <v>430</v>
      </c>
    </row>
    <row r="183" spans="1:41" ht="60" x14ac:dyDescent="0.25">
      <c r="A183" s="43" t="s">
        <v>40</v>
      </c>
      <c r="B183" s="60" t="s">
        <v>203</v>
      </c>
      <c r="C183" s="60">
        <v>424</v>
      </c>
      <c r="D183" s="61" t="s">
        <v>70</v>
      </c>
      <c r="E183" s="61" t="s">
        <v>70</v>
      </c>
      <c r="F183" s="43" t="s">
        <v>446</v>
      </c>
      <c r="G183" s="44" t="s">
        <v>453</v>
      </c>
      <c r="H183" s="89">
        <v>0.1</v>
      </c>
      <c r="I183" s="213"/>
      <c r="J183" s="31"/>
      <c r="K183" s="31"/>
      <c r="L183" s="31"/>
      <c r="M183" s="31"/>
      <c r="N183" s="31"/>
      <c r="O183" s="31"/>
      <c r="P183" s="31"/>
      <c r="Q183" s="31"/>
      <c r="R183" s="31"/>
      <c r="S183" s="31"/>
      <c r="T183" s="31"/>
      <c r="U183" s="31"/>
      <c r="V183" s="31"/>
      <c r="W183" s="31"/>
      <c r="X183" s="31"/>
      <c r="Y183" s="31"/>
      <c r="Z183" s="31"/>
      <c r="AA183" s="31"/>
      <c r="AB183" s="31"/>
      <c r="AC183" s="31"/>
      <c r="AD183" s="31">
        <v>1</v>
      </c>
      <c r="AE183" s="31"/>
      <c r="AF183" s="31"/>
      <c r="AG183" s="31"/>
      <c r="AH183" s="31">
        <f t="shared" si="12"/>
        <v>1</v>
      </c>
      <c r="AI183" s="62">
        <v>45231</v>
      </c>
      <c r="AJ183" s="62">
        <v>45260</v>
      </c>
      <c r="AK183" s="44" t="s">
        <v>454</v>
      </c>
      <c r="AL183" s="43" t="s">
        <v>429</v>
      </c>
      <c r="AM183" s="43" t="s">
        <v>612</v>
      </c>
      <c r="AN183" s="44" t="s">
        <v>711</v>
      </c>
      <c r="AO183" s="43" t="s">
        <v>430</v>
      </c>
    </row>
    <row r="184" spans="1:41" ht="60" x14ac:dyDescent="0.25">
      <c r="A184" s="43" t="s">
        <v>40</v>
      </c>
      <c r="B184" s="60" t="s">
        <v>203</v>
      </c>
      <c r="C184" s="60">
        <v>424</v>
      </c>
      <c r="D184" s="61" t="s">
        <v>70</v>
      </c>
      <c r="E184" s="61" t="s">
        <v>70</v>
      </c>
      <c r="F184" s="43" t="s">
        <v>446</v>
      </c>
      <c r="G184" s="44" t="s">
        <v>455</v>
      </c>
      <c r="H184" s="89">
        <v>0.1</v>
      </c>
      <c r="I184" s="213"/>
      <c r="J184" s="31"/>
      <c r="K184" s="31"/>
      <c r="L184" s="31"/>
      <c r="M184" s="31"/>
      <c r="N184" s="31"/>
      <c r="O184" s="31"/>
      <c r="P184" s="31"/>
      <c r="Q184" s="31"/>
      <c r="R184" s="31"/>
      <c r="S184" s="31"/>
      <c r="T184" s="31"/>
      <c r="U184" s="31"/>
      <c r="V184" s="31"/>
      <c r="W184" s="31"/>
      <c r="X184" s="31"/>
      <c r="Y184" s="31"/>
      <c r="Z184" s="31"/>
      <c r="AA184" s="31"/>
      <c r="AB184" s="31"/>
      <c r="AC184" s="31"/>
      <c r="AD184" s="31">
        <v>1</v>
      </c>
      <c r="AE184" s="31"/>
      <c r="AF184" s="31"/>
      <c r="AG184" s="31"/>
      <c r="AH184" s="31">
        <f t="shared" si="12"/>
        <v>1</v>
      </c>
      <c r="AI184" s="62">
        <v>45231</v>
      </c>
      <c r="AJ184" s="62">
        <v>45260</v>
      </c>
      <c r="AK184" s="44" t="s">
        <v>454</v>
      </c>
      <c r="AL184" s="43" t="s">
        <v>429</v>
      </c>
      <c r="AM184" s="43" t="s">
        <v>612</v>
      </c>
      <c r="AN184" s="44" t="s">
        <v>711</v>
      </c>
      <c r="AO184" s="43" t="s">
        <v>430</v>
      </c>
    </row>
    <row r="185" spans="1:41" ht="108.75" customHeight="1" x14ac:dyDescent="0.25">
      <c r="A185" s="43" t="s">
        <v>40</v>
      </c>
      <c r="B185" s="60" t="s">
        <v>203</v>
      </c>
      <c r="C185" s="60">
        <v>424</v>
      </c>
      <c r="D185" s="61" t="s">
        <v>70</v>
      </c>
      <c r="E185" s="61" t="s">
        <v>70</v>
      </c>
      <c r="F185" s="43" t="s">
        <v>446</v>
      </c>
      <c r="G185" s="44" t="s">
        <v>456</v>
      </c>
      <c r="H185" s="89">
        <v>0.1</v>
      </c>
      <c r="I185" s="213"/>
      <c r="J185" s="31"/>
      <c r="K185" s="31"/>
      <c r="L185" s="31">
        <v>0.15</v>
      </c>
      <c r="M185" s="31"/>
      <c r="N185" s="31">
        <v>0.25</v>
      </c>
      <c r="O185" s="31"/>
      <c r="P185" s="31"/>
      <c r="Q185" s="31"/>
      <c r="R185" s="31">
        <v>0.15</v>
      </c>
      <c r="S185" s="31"/>
      <c r="T185" s="31">
        <v>0.2</v>
      </c>
      <c r="U185" s="31"/>
      <c r="V185" s="31">
        <v>0.25</v>
      </c>
      <c r="W185" s="31"/>
      <c r="X185" s="31"/>
      <c r="Y185" s="31"/>
      <c r="Z185" s="31"/>
      <c r="AA185" s="31"/>
      <c r="AB185" s="31"/>
      <c r="AC185" s="31"/>
      <c r="AD185" s="31"/>
      <c r="AE185" s="31"/>
      <c r="AF185" s="31"/>
      <c r="AG185" s="31"/>
      <c r="AH185" s="31">
        <f t="shared" si="12"/>
        <v>1</v>
      </c>
      <c r="AI185" s="62">
        <v>44958</v>
      </c>
      <c r="AJ185" s="62">
        <v>45138</v>
      </c>
      <c r="AK185" s="44" t="s">
        <v>457</v>
      </c>
      <c r="AL185" s="43" t="s">
        <v>429</v>
      </c>
      <c r="AM185" s="43" t="s">
        <v>612</v>
      </c>
      <c r="AN185" s="44" t="s">
        <v>711</v>
      </c>
      <c r="AO185" s="43" t="s">
        <v>430</v>
      </c>
    </row>
    <row r="186" spans="1:41" s="175" customFormat="1" ht="183" customHeight="1" x14ac:dyDescent="0.25">
      <c r="A186" s="158" t="s">
        <v>40</v>
      </c>
      <c r="B186" s="159" t="s">
        <v>203</v>
      </c>
      <c r="C186" s="159">
        <v>424</v>
      </c>
      <c r="D186" s="173" t="s">
        <v>70</v>
      </c>
      <c r="E186" s="173" t="s">
        <v>70</v>
      </c>
      <c r="F186" s="158" t="s">
        <v>446</v>
      </c>
      <c r="G186" s="158" t="s">
        <v>831</v>
      </c>
      <c r="H186" s="174">
        <v>0.1</v>
      </c>
      <c r="I186" s="213"/>
      <c r="J186" s="161"/>
      <c r="K186" s="161"/>
      <c r="L186" s="161"/>
      <c r="M186" s="161"/>
      <c r="N186" s="161">
        <v>0.1</v>
      </c>
      <c r="O186" s="161"/>
      <c r="P186" s="161">
        <v>0.1</v>
      </c>
      <c r="Q186" s="161"/>
      <c r="R186" s="161">
        <v>0.1</v>
      </c>
      <c r="S186" s="161"/>
      <c r="T186" s="161">
        <v>0.1</v>
      </c>
      <c r="U186" s="161"/>
      <c r="V186" s="161">
        <v>0.1</v>
      </c>
      <c r="W186" s="161"/>
      <c r="X186" s="161">
        <v>0.1</v>
      </c>
      <c r="Y186" s="161"/>
      <c r="Z186" s="161">
        <v>0.1</v>
      </c>
      <c r="AA186" s="161"/>
      <c r="AB186" s="161">
        <v>0.1</v>
      </c>
      <c r="AC186" s="161"/>
      <c r="AD186" s="161">
        <v>0.1</v>
      </c>
      <c r="AE186" s="161"/>
      <c r="AF186" s="161">
        <v>0.1</v>
      </c>
      <c r="AG186" s="161"/>
      <c r="AH186" s="161">
        <f t="shared" si="12"/>
        <v>0.99999999999999989</v>
      </c>
      <c r="AI186" s="168">
        <v>44986</v>
      </c>
      <c r="AJ186" s="168">
        <v>45275</v>
      </c>
      <c r="AK186" s="160" t="s">
        <v>458</v>
      </c>
      <c r="AL186" s="158" t="s">
        <v>429</v>
      </c>
      <c r="AM186" s="158" t="s">
        <v>612</v>
      </c>
      <c r="AN186" s="160" t="s">
        <v>711</v>
      </c>
      <c r="AO186" s="158" t="s">
        <v>430</v>
      </c>
    </row>
    <row r="187" spans="1:41" ht="60" x14ac:dyDescent="0.25">
      <c r="A187" s="43" t="s">
        <v>40</v>
      </c>
      <c r="B187" s="60" t="s">
        <v>203</v>
      </c>
      <c r="C187" s="60">
        <v>424</v>
      </c>
      <c r="D187" s="61" t="s">
        <v>70</v>
      </c>
      <c r="E187" s="61" t="s">
        <v>70</v>
      </c>
      <c r="F187" s="43" t="s">
        <v>446</v>
      </c>
      <c r="G187" s="43" t="s">
        <v>459</v>
      </c>
      <c r="H187" s="89">
        <v>0.3</v>
      </c>
      <c r="I187" s="214"/>
      <c r="J187" s="31"/>
      <c r="K187" s="31"/>
      <c r="L187" s="31"/>
      <c r="M187" s="31"/>
      <c r="N187" s="31">
        <v>0.15</v>
      </c>
      <c r="O187" s="31"/>
      <c r="P187" s="31">
        <v>0.15</v>
      </c>
      <c r="Q187" s="31"/>
      <c r="R187" s="31">
        <v>0.1</v>
      </c>
      <c r="S187" s="31"/>
      <c r="T187" s="31">
        <v>0.1</v>
      </c>
      <c r="U187" s="31"/>
      <c r="V187" s="31">
        <v>0.1</v>
      </c>
      <c r="W187" s="31"/>
      <c r="X187" s="31">
        <v>0.1</v>
      </c>
      <c r="Y187" s="31"/>
      <c r="Z187" s="31">
        <v>0.1</v>
      </c>
      <c r="AA187" s="31"/>
      <c r="AB187" s="31">
        <v>0.1</v>
      </c>
      <c r="AC187" s="31"/>
      <c r="AD187" s="31">
        <v>0.1</v>
      </c>
      <c r="AE187" s="31"/>
      <c r="AF187" s="31"/>
      <c r="AG187" s="31"/>
      <c r="AH187" s="31">
        <f t="shared" si="12"/>
        <v>0.99999999999999989</v>
      </c>
      <c r="AI187" s="62">
        <v>44986</v>
      </c>
      <c r="AJ187" s="62">
        <v>45272</v>
      </c>
      <c r="AK187" s="44" t="s">
        <v>460</v>
      </c>
      <c r="AL187" s="43" t="s">
        <v>429</v>
      </c>
      <c r="AM187" s="43" t="s">
        <v>612</v>
      </c>
      <c r="AN187" s="44" t="s">
        <v>711</v>
      </c>
      <c r="AO187" s="43" t="s">
        <v>430</v>
      </c>
    </row>
    <row r="188" spans="1:41" ht="60" x14ac:dyDescent="0.25">
      <c r="A188" s="43" t="s">
        <v>40</v>
      </c>
      <c r="B188" s="60" t="s">
        <v>203</v>
      </c>
      <c r="C188" s="60">
        <v>424</v>
      </c>
      <c r="D188" s="60" t="s">
        <v>70</v>
      </c>
      <c r="E188" s="60" t="s">
        <v>70</v>
      </c>
      <c r="F188" s="43" t="s">
        <v>446</v>
      </c>
      <c r="G188" s="43" t="s">
        <v>628</v>
      </c>
      <c r="H188" s="89">
        <v>1</v>
      </c>
      <c r="I188" s="63">
        <f>+H188</f>
        <v>1</v>
      </c>
      <c r="J188" s="60"/>
      <c r="K188" s="60"/>
      <c r="L188" s="60"/>
      <c r="M188" s="60"/>
      <c r="N188" s="60"/>
      <c r="O188" s="60"/>
      <c r="P188" s="63">
        <v>0.25</v>
      </c>
      <c r="Q188" s="60"/>
      <c r="R188" s="60"/>
      <c r="S188" s="60"/>
      <c r="T188" s="60"/>
      <c r="U188" s="60"/>
      <c r="V188" s="63">
        <v>0.25</v>
      </c>
      <c r="W188" s="60"/>
      <c r="X188" s="60"/>
      <c r="Y188" s="60"/>
      <c r="Z188" s="60"/>
      <c r="AA188" s="60"/>
      <c r="AB188" s="63">
        <v>0.25</v>
      </c>
      <c r="AC188" s="60"/>
      <c r="AD188" s="60"/>
      <c r="AE188" s="60"/>
      <c r="AF188" s="63">
        <v>0.25</v>
      </c>
      <c r="AG188" s="60"/>
      <c r="AH188" s="31">
        <f>+J188+L188+N188+P188+R188+T188+V188+X188+Z188+AB188+AD188+AF188</f>
        <v>1</v>
      </c>
      <c r="AI188" s="64">
        <v>45017</v>
      </c>
      <c r="AJ188" s="64">
        <v>45291</v>
      </c>
      <c r="AK188" s="43" t="s">
        <v>629</v>
      </c>
      <c r="AL188" s="43" t="s">
        <v>429</v>
      </c>
      <c r="AM188" s="43" t="s">
        <v>612</v>
      </c>
      <c r="AN188" s="44" t="s">
        <v>711</v>
      </c>
      <c r="AO188" s="43" t="s">
        <v>430</v>
      </c>
    </row>
    <row r="189" spans="1:41" s="36" customFormat="1" ht="134.25" customHeight="1" x14ac:dyDescent="0.25">
      <c r="A189" s="43" t="s">
        <v>40</v>
      </c>
      <c r="B189" s="60" t="s">
        <v>203</v>
      </c>
      <c r="C189" s="60">
        <v>424</v>
      </c>
      <c r="D189" s="226">
        <v>130</v>
      </c>
      <c r="E189" s="261">
        <v>3691930000</v>
      </c>
      <c r="F189" s="43" t="s">
        <v>662</v>
      </c>
      <c r="G189" s="44" t="s">
        <v>461</v>
      </c>
      <c r="H189" s="31">
        <v>0.1</v>
      </c>
      <c r="I189" s="240">
        <f>+H189+H190+H191+H192+H193+H194</f>
        <v>1</v>
      </c>
      <c r="J189" s="63"/>
      <c r="K189" s="63"/>
      <c r="L189" s="63"/>
      <c r="M189" s="63"/>
      <c r="N189" s="164">
        <v>0.3</v>
      </c>
      <c r="O189" s="164"/>
      <c r="P189" s="164">
        <v>0.4</v>
      </c>
      <c r="Q189" s="164"/>
      <c r="R189" s="164">
        <v>0.3</v>
      </c>
      <c r="S189" s="164"/>
      <c r="T189" s="164"/>
      <c r="U189" s="164"/>
      <c r="V189" s="164"/>
      <c r="W189" s="164"/>
      <c r="X189" s="164"/>
      <c r="Y189" s="164"/>
      <c r="Z189" s="164"/>
      <c r="AA189" s="164"/>
      <c r="AB189" s="164"/>
      <c r="AC189" s="164"/>
      <c r="AD189" s="164"/>
      <c r="AE189" s="164"/>
      <c r="AF189" s="164"/>
      <c r="AG189" s="159"/>
      <c r="AH189" s="164">
        <f>SUM(J189+L189+N189+P189+R189+T189+V189+X189+Z189+AB189+AD189+AF189)</f>
        <v>1</v>
      </c>
      <c r="AI189" s="162">
        <v>44986</v>
      </c>
      <c r="AJ189" s="162">
        <v>45076</v>
      </c>
      <c r="AK189" s="44" t="s">
        <v>462</v>
      </c>
      <c r="AL189" s="43" t="s">
        <v>463</v>
      </c>
      <c r="AM189" s="44" t="s">
        <v>464</v>
      </c>
      <c r="AN189" s="25" t="s">
        <v>465</v>
      </c>
      <c r="AO189" s="25" t="s">
        <v>785</v>
      </c>
    </row>
    <row r="190" spans="1:41" s="36" customFormat="1" ht="121.5" customHeight="1" x14ac:dyDescent="0.25">
      <c r="A190" s="43" t="s">
        <v>40</v>
      </c>
      <c r="B190" s="60" t="s">
        <v>203</v>
      </c>
      <c r="C190" s="60">
        <v>424</v>
      </c>
      <c r="D190" s="227"/>
      <c r="E190" s="262"/>
      <c r="F190" s="43" t="s">
        <v>662</v>
      </c>
      <c r="G190" s="44" t="s">
        <v>466</v>
      </c>
      <c r="H190" s="31">
        <v>0.2</v>
      </c>
      <c r="I190" s="257"/>
      <c r="J190" s="63"/>
      <c r="K190" s="63"/>
      <c r="L190" s="63"/>
      <c r="M190" s="63"/>
      <c r="N190" s="63"/>
      <c r="O190" s="63"/>
      <c r="P190" s="63">
        <v>0.3</v>
      </c>
      <c r="Q190" s="63"/>
      <c r="R190" s="63">
        <v>0.3</v>
      </c>
      <c r="S190" s="63"/>
      <c r="T190" s="63">
        <v>0.4</v>
      </c>
      <c r="U190" s="63"/>
      <c r="V190" s="63"/>
      <c r="W190" s="63"/>
      <c r="X190" s="63"/>
      <c r="Y190" s="63"/>
      <c r="Z190" s="63"/>
      <c r="AA190" s="63"/>
      <c r="AB190" s="63"/>
      <c r="AC190" s="63"/>
      <c r="AD190" s="63"/>
      <c r="AE190" s="63"/>
      <c r="AF190" s="63"/>
      <c r="AG190" s="60"/>
      <c r="AH190" s="63">
        <f t="shared" ref="AH190:AH197" si="13">SUM(J190+L190+N190+P190+R190+T190+V190+X190+Z190+AB190+AD190+AF190)</f>
        <v>1</v>
      </c>
      <c r="AI190" s="64">
        <v>45017</v>
      </c>
      <c r="AJ190" s="64">
        <v>45107</v>
      </c>
      <c r="AK190" s="44" t="s">
        <v>467</v>
      </c>
      <c r="AL190" s="43" t="s">
        <v>463</v>
      </c>
      <c r="AM190" s="44" t="s">
        <v>464</v>
      </c>
      <c r="AN190" s="25" t="s">
        <v>465</v>
      </c>
      <c r="AO190" s="25" t="s">
        <v>785</v>
      </c>
    </row>
    <row r="191" spans="1:41" s="36" customFormat="1" ht="126" customHeight="1" x14ac:dyDescent="0.25">
      <c r="A191" s="43" t="s">
        <v>40</v>
      </c>
      <c r="B191" s="60" t="s">
        <v>203</v>
      </c>
      <c r="C191" s="60">
        <v>424</v>
      </c>
      <c r="D191" s="227"/>
      <c r="E191" s="262"/>
      <c r="F191" s="43" t="s">
        <v>662</v>
      </c>
      <c r="G191" s="44" t="s">
        <v>468</v>
      </c>
      <c r="H191" s="31">
        <v>0.2</v>
      </c>
      <c r="I191" s="257"/>
      <c r="J191" s="63"/>
      <c r="K191" s="63"/>
      <c r="L191" s="63"/>
      <c r="M191" s="63"/>
      <c r="N191" s="63"/>
      <c r="O191" s="63"/>
      <c r="P191" s="63"/>
      <c r="Q191" s="63"/>
      <c r="R191" s="63"/>
      <c r="S191" s="63"/>
      <c r="T191" s="63">
        <v>0.5</v>
      </c>
      <c r="U191" s="63"/>
      <c r="V191" s="63">
        <v>0.5</v>
      </c>
      <c r="W191" s="63"/>
      <c r="X191" s="63"/>
      <c r="Y191" s="63"/>
      <c r="Z191" s="63"/>
      <c r="AA191" s="63"/>
      <c r="AB191" s="63"/>
      <c r="AC191" s="63"/>
      <c r="AD191" s="63"/>
      <c r="AE191" s="63"/>
      <c r="AF191" s="63"/>
      <c r="AG191" s="60"/>
      <c r="AH191" s="63">
        <f t="shared" si="13"/>
        <v>1</v>
      </c>
      <c r="AI191" s="64">
        <v>45078</v>
      </c>
      <c r="AJ191" s="64">
        <v>45138</v>
      </c>
      <c r="AK191" s="44" t="s">
        <v>469</v>
      </c>
      <c r="AL191" s="43" t="s">
        <v>463</v>
      </c>
      <c r="AM191" s="44" t="s">
        <v>464</v>
      </c>
      <c r="AN191" s="25" t="s">
        <v>465</v>
      </c>
      <c r="AO191" s="25" t="s">
        <v>785</v>
      </c>
    </row>
    <row r="192" spans="1:41" s="36" customFormat="1" ht="120.75" customHeight="1" x14ac:dyDescent="0.25">
      <c r="A192" s="43" t="s">
        <v>40</v>
      </c>
      <c r="B192" s="60" t="s">
        <v>203</v>
      </c>
      <c r="C192" s="60">
        <v>424</v>
      </c>
      <c r="D192" s="227"/>
      <c r="E192" s="262"/>
      <c r="F192" s="43" t="s">
        <v>662</v>
      </c>
      <c r="G192" s="44" t="s">
        <v>470</v>
      </c>
      <c r="H192" s="31">
        <v>0.25</v>
      </c>
      <c r="I192" s="257"/>
      <c r="J192" s="63"/>
      <c r="K192" s="63"/>
      <c r="L192" s="63"/>
      <c r="M192" s="63"/>
      <c r="N192" s="63"/>
      <c r="O192" s="63"/>
      <c r="P192" s="63"/>
      <c r="Q192" s="63"/>
      <c r="R192" s="63"/>
      <c r="S192" s="63"/>
      <c r="T192" s="63">
        <v>0.3</v>
      </c>
      <c r="U192" s="63"/>
      <c r="V192" s="63">
        <v>0.2</v>
      </c>
      <c r="W192" s="63"/>
      <c r="X192" s="63">
        <v>0.3</v>
      </c>
      <c r="Y192" s="63"/>
      <c r="Z192" s="63">
        <v>0.2</v>
      </c>
      <c r="AA192" s="63"/>
      <c r="AB192" s="63"/>
      <c r="AC192" s="63"/>
      <c r="AD192" s="63"/>
      <c r="AE192" s="63"/>
      <c r="AF192" s="63"/>
      <c r="AG192" s="60"/>
      <c r="AH192" s="63">
        <f t="shared" si="13"/>
        <v>1</v>
      </c>
      <c r="AI192" s="64">
        <v>45078</v>
      </c>
      <c r="AJ192" s="64">
        <v>45199</v>
      </c>
      <c r="AK192" s="44" t="s">
        <v>471</v>
      </c>
      <c r="AL192" s="43" t="s">
        <v>463</v>
      </c>
      <c r="AM192" s="44" t="s">
        <v>464</v>
      </c>
      <c r="AN192" s="25" t="s">
        <v>465</v>
      </c>
      <c r="AO192" s="25" t="s">
        <v>785</v>
      </c>
    </row>
    <row r="193" spans="1:41" s="36" customFormat="1" ht="119.25" customHeight="1" x14ac:dyDescent="0.25">
      <c r="A193" s="43" t="s">
        <v>40</v>
      </c>
      <c r="B193" s="60" t="s">
        <v>203</v>
      </c>
      <c r="C193" s="60">
        <v>424</v>
      </c>
      <c r="D193" s="227"/>
      <c r="E193" s="262"/>
      <c r="F193" s="43" t="s">
        <v>662</v>
      </c>
      <c r="G193" s="44" t="s">
        <v>472</v>
      </c>
      <c r="H193" s="31">
        <v>0.2</v>
      </c>
      <c r="I193" s="257"/>
      <c r="J193" s="63"/>
      <c r="K193" s="63"/>
      <c r="L193" s="63"/>
      <c r="M193" s="63"/>
      <c r="N193" s="63"/>
      <c r="O193" s="63"/>
      <c r="P193" s="63"/>
      <c r="Q193" s="63"/>
      <c r="R193" s="63"/>
      <c r="S193" s="63"/>
      <c r="T193" s="63"/>
      <c r="U193" s="63"/>
      <c r="V193" s="63"/>
      <c r="W193" s="63"/>
      <c r="X193" s="63">
        <v>0.5</v>
      </c>
      <c r="Y193" s="63"/>
      <c r="Z193" s="63">
        <v>0.4</v>
      </c>
      <c r="AA193" s="63"/>
      <c r="AB193" s="63"/>
      <c r="AC193" s="63"/>
      <c r="AD193" s="63">
        <v>0.1</v>
      </c>
      <c r="AE193" s="63"/>
      <c r="AF193" s="63"/>
      <c r="AG193" s="60"/>
      <c r="AH193" s="63">
        <f t="shared" si="13"/>
        <v>1</v>
      </c>
      <c r="AI193" s="64">
        <v>45139</v>
      </c>
      <c r="AJ193" s="64">
        <v>45260</v>
      </c>
      <c r="AK193" s="44" t="s">
        <v>473</v>
      </c>
      <c r="AL193" s="43" t="s">
        <v>463</v>
      </c>
      <c r="AM193" s="44" t="s">
        <v>464</v>
      </c>
      <c r="AN193" s="25" t="s">
        <v>465</v>
      </c>
      <c r="AO193" s="25" t="s">
        <v>785</v>
      </c>
    </row>
    <row r="194" spans="1:41" s="36" customFormat="1" ht="134.25" customHeight="1" x14ac:dyDescent="0.25">
      <c r="A194" s="43" t="s">
        <v>40</v>
      </c>
      <c r="B194" s="60" t="s">
        <v>203</v>
      </c>
      <c r="C194" s="60">
        <v>424</v>
      </c>
      <c r="D194" s="228"/>
      <c r="E194" s="262"/>
      <c r="F194" s="43" t="s">
        <v>662</v>
      </c>
      <c r="G194" s="44" t="s">
        <v>474</v>
      </c>
      <c r="H194" s="31">
        <v>0.05</v>
      </c>
      <c r="I194" s="258"/>
      <c r="J194" s="63"/>
      <c r="K194" s="63"/>
      <c r="L194" s="63"/>
      <c r="M194" s="63"/>
      <c r="N194" s="63"/>
      <c r="O194" s="63"/>
      <c r="P194" s="63"/>
      <c r="Q194" s="63"/>
      <c r="R194" s="63"/>
      <c r="S194" s="63"/>
      <c r="T194" s="63"/>
      <c r="U194" s="63"/>
      <c r="V194" s="63"/>
      <c r="W194" s="63"/>
      <c r="X194" s="30"/>
      <c r="Y194" s="63"/>
      <c r="Z194" s="30"/>
      <c r="AA194" s="63"/>
      <c r="AB194" s="63"/>
      <c r="AC194" s="63"/>
      <c r="AD194" s="63">
        <v>0.5</v>
      </c>
      <c r="AE194" s="63"/>
      <c r="AF194" s="63">
        <v>0.5</v>
      </c>
      <c r="AG194" s="60"/>
      <c r="AH194" s="63">
        <f>SUM(J194+L194+N194+P194+R194+T194+V194+AD194+AF194+AB194)</f>
        <v>1</v>
      </c>
      <c r="AI194" s="64">
        <v>45231</v>
      </c>
      <c r="AJ194" s="64">
        <v>45290</v>
      </c>
      <c r="AK194" s="44" t="s">
        <v>475</v>
      </c>
      <c r="AL194" s="43" t="s">
        <v>463</v>
      </c>
      <c r="AM194" s="44" t="s">
        <v>464</v>
      </c>
      <c r="AN194" s="25" t="s">
        <v>465</v>
      </c>
      <c r="AO194" s="25" t="s">
        <v>785</v>
      </c>
    </row>
    <row r="195" spans="1:41" s="36" customFormat="1" ht="105" x14ac:dyDescent="0.25">
      <c r="A195" s="43" t="s">
        <v>40</v>
      </c>
      <c r="B195" s="60" t="s">
        <v>203</v>
      </c>
      <c r="C195" s="60">
        <v>424</v>
      </c>
      <c r="D195" s="226">
        <v>183</v>
      </c>
      <c r="E195" s="262"/>
      <c r="F195" s="43" t="s">
        <v>662</v>
      </c>
      <c r="G195" s="44" t="s">
        <v>476</v>
      </c>
      <c r="H195" s="31">
        <v>0.2</v>
      </c>
      <c r="I195" s="240">
        <f>SUM(H195+H196+H197+H198+H199+H200)</f>
        <v>1</v>
      </c>
      <c r="J195" s="63"/>
      <c r="K195" s="63"/>
      <c r="L195" s="63"/>
      <c r="M195" s="63"/>
      <c r="N195" s="164">
        <v>0.4</v>
      </c>
      <c r="O195" s="164"/>
      <c r="P195" s="164">
        <v>0.3</v>
      </c>
      <c r="Q195" s="164"/>
      <c r="R195" s="176">
        <v>0.3</v>
      </c>
      <c r="S195" s="164"/>
      <c r="T195" s="164"/>
      <c r="U195" s="164"/>
      <c r="V195" s="164"/>
      <c r="W195" s="164"/>
      <c r="X195" s="164"/>
      <c r="Y195" s="164"/>
      <c r="Z195" s="164"/>
      <c r="AA195" s="164"/>
      <c r="AB195" s="164"/>
      <c r="AC195" s="164"/>
      <c r="AD195" s="164"/>
      <c r="AE195" s="164"/>
      <c r="AF195" s="164"/>
      <c r="AG195" s="164"/>
      <c r="AH195" s="164">
        <f>SUM(J195+L195+N195+P195+R195+T195+V195+AD195+AF195+AB195)</f>
        <v>1</v>
      </c>
      <c r="AI195" s="162">
        <v>44986</v>
      </c>
      <c r="AJ195" s="162">
        <v>45076</v>
      </c>
      <c r="AK195" s="44" t="s">
        <v>462</v>
      </c>
      <c r="AL195" s="43" t="s">
        <v>463</v>
      </c>
      <c r="AM195" s="44" t="s">
        <v>464</v>
      </c>
      <c r="AN195" s="25" t="s">
        <v>465</v>
      </c>
      <c r="AO195" s="25" t="s">
        <v>785</v>
      </c>
    </row>
    <row r="196" spans="1:41" s="36" customFormat="1" ht="90.75" x14ac:dyDescent="0.25">
      <c r="A196" s="43" t="s">
        <v>40</v>
      </c>
      <c r="B196" s="60" t="s">
        <v>203</v>
      </c>
      <c r="C196" s="60">
        <v>424</v>
      </c>
      <c r="D196" s="227"/>
      <c r="E196" s="262"/>
      <c r="F196" s="43" t="s">
        <v>662</v>
      </c>
      <c r="G196" s="44" t="s">
        <v>477</v>
      </c>
      <c r="H196" s="31">
        <v>0.05</v>
      </c>
      <c r="I196" s="227"/>
      <c r="J196" s="63"/>
      <c r="K196" s="63"/>
      <c r="L196" s="63"/>
      <c r="M196" s="63"/>
      <c r="N196" s="63"/>
      <c r="O196" s="63"/>
      <c r="P196" s="30"/>
      <c r="Q196" s="63"/>
      <c r="R196" s="63">
        <v>0.3</v>
      </c>
      <c r="S196" s="63"/>
      <c r="T196" s="63">
        <v>0.4</v>
      </c>
      <c r="U196" s="63"/>
      <c r="V196" s="63">
        <v>0.3</v>
      </c>
      <c r="W196" s="63"/>
      <c r="X196" s="63"/>
      <c r="Y196" s="63"/>
      <c r="Z196" s="63"/>
      <c r="AA196" s="63"/>
      <c r="AB196" s="63"/>
      <c r="AC196" s="63"/>
      <c r="AD196" s="63"/>
      <c r="AE196" s="63"/>
      <c r="AF196" s="63"/>
      <c r="AG196" s="63"/>
      <c r="AH196" s="63">
        <f>SUM(J196+L196+N196+P196+R196+T196+V196+AD196+AF196+AB196)</f>
        <v>1</v>
      </c>
      <c r="AI196" s="64">
        <v>45047</v>
      </c>
      <c r="AJ196" s="64">
        <v>45137</v>
      </c>
      <c r="AK196" s="44" t="s">
        <v>467</v>
      </c>
      <c r="AL196" s="43" t="s">
        <v>463</v>
      </c>
      <c r="AM196" s="44" t="s">
        <v>464</v>
      </c>
      <c r="AN196" s="25" t="s">
        <v>465</v>
      </c>
      <c r="AO196" s="25" t="s">
        <v>785</v>
      </c>
    </row>
    <row r="197" spans="1:41" s="36" customFormat="1" ht="90.75" x14ac:dyDescent="0.25">
      <c r="A197" s="43" t="s">
        <v>40</v>
      </c>
      <c r="B197" s="60" t="s">
        <v>203</v>
      </c>
      <c r="C197" s="60">
        <v>424</v>
      </c>
      <c r="D197" s="227"/>
      <c r="E197" s="262"/>
      <c r="F197" s="43" t="s">
        <v>662</v>
      </c>
      <c r="G197" s="44" t="s">
        <v>478</v>
      </c>
      <c r="H197" s="31">
        <v>0.25</v>
      </c>
      <c r="I197" s="227"/>
      <c r="J197" s="63"/>
      <c r="K197" s="63"/>
      <c r="L197" s="63"/>
      <c r="M197" s="63"/>
      <c r="N197" s="63"/>
      <c r="O197" s="63"/>
      <c r="P197" s="63"/>
      <c r="Q197" s="63"/>
      <c r="R197" s="63"/>
      <c r="S197" s="63"/>
      <c r="T197" s="63">
        <v>0.5</v>
      </c>
      <c r="U197" s="63"/>
      <c r="V197" s="63">
        <v>0.5</v>
      </c>
      <c r="W197" s="63"/>
      <c r="X197" s="63"/>
      <c r="Y197" s="63"/>
      <c r="Z197" s="63"/>
      <c r="AA197" s="63"/>
      <c r="AB197" s="63"/>
      <c r="AC197" s="63"/>
      <c r="AD197" s="63"/>
      <c r="AE197" s="63"/>
      <c r="AF197" s="63"/>
      <c r="AG197" s="63"/>
      <c r="AH197" s="63">
        <f t="shared" si="13"/>
        <v>1</v>
      </c>
      <c r="AI197" s="64">
        <v>45078</v>
      </c>
      <c r="AJ197" s="64">
        <v>45138</v>
      </c>
      <c r="AK197" s="44" t="s">
        <v>469</v>
      </c>
      <c r="AL197" s="43" t="s">
        <v>463</v>
      </c>
      <c r="AM197" s="44" t="s">
        <v>464</v>
      </c>
      <c r="AN197" s="25" t="s">
        <v>465</v>
      </c>
      <c r="AO197" s="25" t="s">
        <v>785</v>
      </c>
    </row>
    <row r="198" spans="1:41" s="36" customFormat="1" ht="150" x14ac:dyDescent="0.25">
      <c r="A198" s="43" t="s">
        <v>40</v>
      </c>
      <c r="B198" s="60" t="s">
        <v>203</v>
      </c>
      <c r="C198" s="60">
        <v>424</v>
      </c>
      <c r="D198" s="227"/>
      <c r="E198" s="262"/>
      <c r="F198" s="43" t="s">
        <v>662</v>
      </c>
      <c r="G198" s="44" t="s">
        <v>479</v>
      </c>
      <c r="H198" s="31">
        <v>0.25</v>
      </c>
      <c r="I198" s="227"/>
      <c r="J198" s="63"/>
      <c r="K198" s="63"/>
      <c r="L198" s="63"/>
      <c r="M198" s="63"/>
      <c r="N198" s="63"/>
      <c r="O198" s="63"/>
      <c r="P198" s="63"/>
      <c r="Q198" s="63"/>
      <c r="R198" s="30"/>
      <c r="S198" s="63"/>
      <c r="T198" s="63">
        <v>0.3</v>
      </c>
      <c r="U198" s="63"/>
      <c r="V198" s="63">
        <v>0.2</v>
      </c>
      <c r="W198" s="63"/>
      <c r="X198" s="63">
        <v>0.3</v>
      </c>
      <c r="Y198" s="63"/>
      <c r="Z198" s="63">
        <v>0.2</v>
      </c>
      <c r="AA198" s="63"/>
      <c r="AB198" s="63"/>
      <c r="AC198" s="63"/>
      <c r="AD198" s="63"/>
      <c r="AE198" s="63"/>
      <c r="AF198" s="63"/>
      <c r="AG198" s="63"/>
      <c r="AH198" s="63">
        <f>SUM(J198+L198+N198+P198+X198+T198+V198+Z198+AB198+AD198+AF198)</f>
        <v>1</v>
      </c>
      <c r="AI198" s="64">
        <v>45078</v>
      </c>
      <c r="AJ198" s="64">
        <v>45199</v>
      </c>
      <c r="AK198" s="44" t="s">
        <v>480</v>
      </c>
      <c r="AL198" s="43" t="s">
        <v>463</v>
      </c>
      <c r="AM198" s="44" t="s">
        <v>464</v>
      </c>
      <c r="AN198" s="25" t="s">
        <v>465</v>
      </c>
      <c r="AO198" s="25" t="s">
        <v>785</v>
      </c>
    </row>
    <row r="199" spans="1:41" s="36" customFormat="1" ht="90.75" x14ac:dyDescent="0.25">
      <c r="A199" s="43" t="s">
        <v>40</v>
      </c>
      <c r="B199" s="60" t="s">
        <v>203</v>
      </c>
      <c r="C199" s="60">
        <v>424</v>
      </c>
      <c r="D199" s="227"/>
      <c r="E199" s="262"/>
      <c r="F199" s="43" t="s">
        <v>662</v>
      </c>
      <c r="G199" s="44" t="s">
        <v>481</v>
      </c>
      <c r="H199" s="31">
        <v>0.2</v>
      </c>
      <c r="I199" s="227"/>
      <c r="J199" s="63"/>
      <c r="K199" s="63"/>
      <c r="L199" s="63"/>
      <c r="M199" s="63"/>
      <c r="N199" s="63"/>
      <c r="O199" s="63"/>
      <c r="P199" s="63"/>
      <c r="Q199" s="63"/>
      <c r="R199" s="63"/>
      <c r="S199" s="63"/>
      <c r="T199" s="30"/>
      <c r="U199" s="63"/>
      <c r="V199" s="30"/>
      <c r="W199" s="63"/>
      <c r="X199" s="63">
        <v>0.5</v>
      </c>
      <c r="Y199" s="63"/>
      <c r="Z199" s="63">
        <v>0.4</v>
      </c>
      <c r="AA199" s="63"/>
      <c r="AB199" s="63"/>
      <c r="AC199" s="63"/>
      <c r="AD199" s="63">
        <v>0.1</v>
      </c>
      <c r="AE199" s="63"/>
      <c r="AF199" s="63"/>
      <c r="AG199" s="63"/>
      <c r="AH199" s="63">
        <f>SUM(J199+L199+N199+P199+R199+X199+AD199+AB199+AF199+Z199)</f>
        <v>1</v>
      </c>
      <c r="AI199" s="64">
        <v>45139</v>
      </c>
      <c r="AJ199" s="64">
        <v>45260</v>
      </c>
      <c r="AK199" s="44" t="s">
        <v>473</v>
      </c>
      <c r="AL199" s="43" t="s">
        <v>463</v>
      </c>
      <c r="AM199" s="44" t="s">
        <v>464</v>
      </c>
      <c r="AN199" s="25" t="s">
        <v>465</v>
      </c>
      <c r="AO199" s="25" t="s">
        <v>785</v>
      </c>
    </row>
    <row r="200" spans="1:41" s="36" customFormat="1" ht="90.75" x14ac:dyDescent="0.25">
      <c r="A200" s="43" t="s">
        <v>40</v>
      </c>
      <c r="B200" s="60" t="s">
        <v>203</v>
      </c>
      <c r="C200" s="60">
        <v>424</v>
      </c>
      <c r="D200" s="228"/>
      <c r="E200" s="263"/>
      <c r="F200" s="84" t="s">
        <v>662</v>
      </c>
      <c r="G200" s="46" t="s">
        <v>482</v>
      </c>
      <c r="H200" s="37">
        <v>0.05</v>
      </c>
      <c r="I200" s="227"/>
      <c r="J200" s="85"/>
      <c r="K200" s="85"/>
      <c r="L200" s="85"/>
      <c r="M200" s="85"/>
      <c r="N200" s="85"/>
      <c r="O200" s="85"/>
      <c r="P200" s="85"/>
      <c r="Q200" s="85"/>
      <c r="R200" s="85"/>
      <c r="S200" s="85"/>
      <c r="T200" s="85"/>
      <c r="U200" s="85"/>
      <c r="V200" s="85"/>
      <c r="W200" s="85"/>
      <c r="X200" s="30"/>
      <c r="Y200" s="85"/>
      <c r="Z200" s="30"/>
      <c r="AA200" s="85"/>
      <c r="AB200" s="85"/>
      <c r="AC200" s="85"/>
      <c r="AD200" s="85">
        <v>0.5</v>
      </c>
      <c r="AE200" s="85"/>
      <c r="AF200" s="85">
        <v>0.5</v>
      </c>
      <c r="AG200" s="85"/>
      <c r="AH200" s="85">
        <f>SUM(J200+L200+N200+P200+R200+X200+AD200+AB200+AF200+Z200)</f>
        <v>1</v>
      </c>
      <c r="AI200" s="86">
        <v>45231</v>
      </c>
      <c r="AJ200" s="86">
        <v>45290</v>
      </c>
      <c r="AK200" s="46" t="s">
        <v>475</v>
      </c>
      <c r="AL200" s="84" t="s">
        <v>463</v>
      </c>
      <c r="AM200" s="46" t="s">
        <v>464</v>
      </c>
      <c r="AN200" s="25" t="s">
        <v>465</v>
      </c>
      <c r="AO200" s="25" t="s">
        <v>785</v>
      </c>
    </row>
    <row r="201" spans="1:41" s="36" customFormat="1" ht="98.25" customHeight="1" x14ac:dyDescent="0.25">
      <c r="A201" s="43" t="s">
        <v>40</v>
      </c>
      <c r="B201" s="60" t="s">
        <v>203</v>
      </c>
      <c r="C201" s="60">
        <v>420</v>
      </c>
      <c r="D201" s="60" t="s">
        <v>70</v>
      </c>
      <c r="E201" s="60" t="s">
        <v>70</v>
      </c>
      <c r="F201" s="43" t="s">
        <v>483</v>
      </c>
      <c r="G201" s="44" t="s">
        <v>484</v>
      </c>
      <c r="H201" s="31">
        <v>0.2</v>
      </c>
      <c r="I201" s="240">
        <v>1</v>
      </c>
      <c r="J201" s="63"/>
      <c r="K201" s="63"/>
      <c r="L201" s="63"/>
      <c r="M201" s="63"/>
      <c r="N201" s="63"/>
      <c r="O201" s="63"/>
      <c r="P201" s="63">
        <v>0.15</v>
      </c>
      <c r="Q201" s="63"/>
      <c r="R201" s="63">
        <v>0.25</v>
      </c>
      <c r="S201" s="63"/>
      <c r="T201" s="63">
        <v>0.3</v>
      </c>
      <c r="U201" s="63"/>
      <c r="V201" s="63">
        <v>0.3</v>
      </c>
      <c r="W201" s="63"/>
      <c r="X201" s="56"/>
      <c r="Y201" s="63"/>
      <c r="Z201" s="56"/>
      <c r="AA201" s="63"/>
      <c r="AB201" s="63"/>
      <c r="AC201" s="63"/>
      <c r="AD201" s="63"/>
      <c r="AE201" s="63"/>
      <c r="AF201" s="63"/>
      <c r="AG201" s="63"/>
      <c r="AH201" s="85">
        <f>SUM(J201+L201+N201+P201+R201+T201+AD201+AB201+AF201+V201)</f>
        <v>1</v>
      </c>
      <c r="AI201" s="64">
        <v>45017</v>
      </c>
      <c r="AJ201" s="64">
        <v>45137</v>
      </c>
      <c r="AK201" s="44" t="s">
        <v>485</v>
      </c>
      <c r="AL201" s="84" t="s">
        <v>463</v>
      </c>
      <c r="AM201" s="46" t="s">
        <v>464</v>
      </c>
      <c r="AN201" s="25" t="s">
        <v>465</v>
      </c>
      <c r="AO201" s="25" t="s">
        <v>785</v>
      </c>
    </row>
    <row r="202" spans="1:41" s="35" customFormat="1" ht="85.5" customHeight="1" x14ac:dyDescent="0.25">
      <c r="A202" s="43" t="s">
        <v>40</v>
      </c>
      <c r="B202" s="60" t="s">
        <v>203</v>
      </c>
      <c r="C202" s="60">
        <v>420</v>
      </c>
      <c r="D202" s="60" t="s">
        <v>70</v>
      </c>
      <c r="E202" s="60" t="s">
        <v>70</v>
      </c>
      <c r="F202" s="43" t="s">
        <v>483</v>
      </c>
      <c r="G202" s="44" t="s">
        <v>486</v>
      </c>
      <c r="H202" s="31">
        <v>0.15</v>
      </c>
      <c r="I202" s="257"/>
      <c r="J202" s="63"/>
      <c r="K202" s="63"/>
      <c r="L202" s="63"/>
      <c r="M202" s="63"/>
      <c r="N202" s="63">
        <v>0.15</v>
      </c>
      <c r="O202" s="63"/>
      <c r="P202" s="63">
        <v>0.25</v>
      </c>
      <c r="Q202" s="63"/>
      <c r="R202" s="63">
        <v>0.3</v>
      </c>
      <c r="S202" s="63"/>
      <c r="T202" s="63">
        <v>0.3</v>
      </c>
      <c r="U202" s="63"/>
      <c r="V202" s="63"/>
      <c r="W202" s="63"/>
      <c r="X202" s="56"/>
      <c r="Y202" s="63"/>
      <c r="Z202" s="56"/>
      <c r="AA202" s="63"/>
      <c r="AB202" s="63"/>
      <c r="AC202" s="63"/>
      <c r="AD202" s="63"/>
      <c r="AE202" s="63"/>
      <c r="AF202" s="63"/>
      <c r="AG202" s="63"/>
      <c r="AH202" s="85">
        <f>SUM(J202+L202+N202+P202+R202+T202+AD202+AB202+AF202+V202+X202+Z202)</f>
        <v>1</v>
      </c>
      <c r="AI202" s="64">
        <v>44986</v>
      </c>
      <c r="AJ202" s="64">
        <v>45107</v>
      </c>
      <c r="AK202" s="44" t="s">
        <v>485</v>
      </c>
      <c r="AL202" s="43" t="s">
        <v>463</v>
      </c>
      <c r="AM202" s="44" t="s">
        <v>464</v>
      </c>
      <c r="AN202" s="25" t="s">
        <v>465</v>
      </c>
      <c r="AO202" s="25" t="s">
        <v>785</v>
      </c>
    </row>
    <row r="203" spans="1:41" s="35" customFormat="1" ht="85.5" customHeight="1" x14ac:dyDescent="0.25">
      <c r="A203" s="43" t="s">
        <v>40</v>
      </c>
      <c r="B203" s="60" t="s">
        <v>203</v>
      </c>
      <c r="C203" s="60">
        <v>420</v>
      </c>
      <c r="D203" s="60" t="s">
        <v>70</v>
      </c>
      <c r="E203" s="60" t="s">
        <v>70</v>
      </c>
      <c r="F203" s="43" t="s">
        <v>483</v>
      </c>
      <c r="G203" s="44" t="s">
        <v>487</v>
      </c>
      <c r="H203" s="31">
        <v>0.1</v>
      </c>
      <c r="I203" s="257"/>
      <c r="J203" s="63"/>
      <c r="K203" s="63"/>
      <c r="L203" s="63"/>
      <c r="M203" s="63"/>
      <c r="N203" s="63"/>
      <c r="O203" s="63"/>
      <c r="P203" s="63"/>
      <c r="Q203" s="63"/>
      <c r="R203" s="63"/>
      <c r="S203" s="63"/>
      <c r="T203" s="63"/>
      <c r="U203" s="63"/>
      <c r="V203" s="63"/>
      <c r="W203" s="63"/>
      <c r="X203" s="87">
        <v>0.2</v>
      </c>
      <c r="Y203" s="63"/>
      <c r="Z203" s="87">
        <v>0.2</v>
      </c>
      <c r="AA203" s="63"/>
      <c r="AB203" s="63">
        <v>0.6</v>
      </c>
      <c r="AC203" s="63"/>
      <c r="AD203" s="63"/>
      <c r="AE203" s="63"/>
      <c r="AF203" s="63"/>
      <c r="AG203" s="63"/>
      <c r="AH203" s="85">
        <f>SUM(J203+L203+N203+P203+R203+T203+AD203+AB203+AF203+V203+X203+Z203)</f>
        <v>1</v>
      </c>
      <c r="AI203" s="64">
        <v>45139</v>
      </c>
      <c r="AJ203" s="64">
        <v>45230</v>
      </c>
      <c r="AK203" s="44" t="s">
        <v>485</v>
      </c>
      <c r="AL203" s="43" t="s">
        <v>463</v>
      </c>
      <c r="AM203" s="44" t="s">
        <v>464</v>
      </c>
      <c r="AN203" s="25" t="s">
        <v>465</v>
      </c>
      <c r="AO203" s="25" t="s">
        <v>785</v>
      </c>
    </row>
    <row r="204" spans="1:41" s="35" customFormat="1" ht="85.5" customHeight="1" x14ac:dyDescent="0.25">
      <c r="A204" s="43" t="s">
        <v>40</v>
      </c>
      <c r="B204" s="60" t="s">
        <v>203</v>
      </c>
      <c r="C204" s="60">
        <v>420</v>
      </c>
      <c r="D204" s="60" t="s">
        <v>70</v>
      </c>
      <c r="E204" s="60" t="s">
        <v>70</v>
      </c>
      <c r="F204" s="43" t="s">
        <v>483</v>
      </c>
      <c r="G204" s="44" t="s">
        <v>488</v>
      </c>
      <c r="H204" s="31">
        <v>0.1</v>
      </c>
      <c r="I204" s="257"/>
      <c r="J204" s="63"/>
      <c r="K204" s="63"/>
      <c r="L204" s="63"/>
      <c r="M204" s="63"/>
      <c r="N204" s="63"/>
      <c r="O204" s="63"/>
      <c r="P204" s="63">
        <v>0.1</v>
      </c>
      <c r="Q204" s="63"/>
      <c r="R204" s="63">
        <v>0.1</v>
      </c>
      <c r="S204" s="63"/>
      <c r="T204" s="63">
        <v>0.1</v>
      </c>
      <c r="U204" s="63"/>
      <c r="V204" s="63">
        <v>0.1</v>
      </c>
      <c r="W204" s="63"/>
      <c r="X204" s="63">
        <v>0.1</v>
      </c>
      <c r="Y204" s="63"/>
      <c r="Z204" s="87">
        <v>0.1</v>
      </c>
      <c r="AA204" s="63"/>
      <c r="AB204" s="63">
        <v>0.1</v>
      </c>
      <c r="AC204" s="63"/>
      <c r="AD204" s="63">
        <v>0.2</v>
      </c>
      <c r="AE204" s="63"/>
      <c r="AF204" s="63">
        <v>0.1</v>
      </c>
      <c r="AG204" s="63"/>
      <c r="AH204" s="85">
        <f>SUM(J204+L204+N204+P204+R204+T204+AD204+AB204+AF204+V204+X204+Z204)</f>
        <v>0.99999999999999989</v>
      </c>
      <c r="AI204" s="64">
        <v>45017</v>
      </c>
      <c r="AJ204" s="64">
        <v>45291</v>
      </c>
      <c r="AK204" s="44" t="s">
        <v>489</v>
      </c>
      <c r="AL204" s="43" t="s">
        <v>463</v>
      </c>
      <c r="AM204" s="44" t="s">
        <v>464</v>
      </c>
      <c r="AN204" s="25" t="s">
        <v>465</v>
      </c>
      <c r="AO204" s="25" t="s">
        <v>785</v>
      </c>
    </row>
    <row r="205" spans="1:41" s="35" customFormat="1" ht="165" x14ac:dyDescent="0.25">
      <c r="A205" s="43" t="s">
        <v>40</v>
      </c>
      <c r="B205" s="60" t="s">
        <v>203</v>
      </c>
      <c r="C205" s="60">
        <v>420</v>
      </c>
      <c r="D205" s="60" t="s">
        <v>70</v>
      </c>
      <c r="E205" s="60" t="s">
        <v>70</v>
      </c>
      <c r="F205" s="43" t="s">
        <v>483</v>
      </c>
      <c r="G205" s="43" t="s">
        <v>490</v>
      </c>
      <c r="H205" s="63">
        <v>0.05</v>
      </c>
      <c r="I205" s="257"/>
      <c r="J205" s="60"/>
      <c r="K205" s="60"/>
      <c r="L205" s="60"/>
      <c r="M205" s="60"/>
      <c r="N205" s="30"/>
      <c r="O205" s="60"/>
      <c r="P205" s="63">
        <v>0.25</v>
      </c>
      <c r="Q205" s="60"/>
      <c r="R205" s="60"/>
      <c r="S205" s="60"/>
      <c r="T205" s="30"/>
      <c r="U205" s="60"/>
      <c r="V205" s="63">
        <v>0.25</v>
      </c>
      <c r="W205" s="60"/>
      <c r="X205" s="63"/>
      <c r="Y205" s="60"/>
      <c r="Z205" s="30"/>
      <c r="AA205" s="60"/>
      <c r="AB205" s="63">
        <v>0.25</v>
      </c>
      <c r="AC205" s="60"/>
      <c r="AD205" s="60"/>
      <c r="AE205" s="60"/>
      <c r="AF205" s="63">
        <v>0.25</v>
      </c>
      <c r="AG205" s="60"/>
      <c r="AH205" s="85">
        <f t="shared" ref="AH205:AH207" si="14">SUM(J205+L205+N205+P205+R205+T205+AD205+AB205+AF205+V205+X205+Z205)</f>
        <v>1</v>
      </c>
      <c r="AI205" s="64">
        <v>45017</v>
      </c>
      <c r="AJ205" s="64">
        <v>45291</v>
      </c>
      <c r="AK205" s="43" t="s">
        <v>491</v>
      </c>
      <c r="AL205" s="43" t="s">
        <v>463</v>
      </c>
      <c r="AM205" s="44" t="s">
        <v>464</v>
      </c>
      <c r="AN205" s="25" t="s">
        <v>465</v>
      </c>
      <c r="AO205" s="25" t="s">
        <v>785</v>
      </c>
    </row>
    <row r="206" spans="1:41" s="35" customFormat="1" ht="60" x14ac:dyDescent="0.25">
      <c r="A206" s="43" t="s">
        <v>40</v>
      </c>
      <c r="B206" s="60" t="s">
        <v>203</v>
      </c>
      <c r="C206" s="60">
        <v>420</v>
      </c>
      <c r="D206" s="60" t="s">
        <v>70</v>
      </c>
      <c r="E206" s="60" t="s">
        <v>70</v>
      </c>
      <c r="F206" s="43" t="s">
        <v>483</v>
      </c>
      <c r="G206" s="43" t="s">
        <v>492</v>
      </c>
      <c r="H206" s="63">
        <v>0.15</v>
      </c>
      <c r="I206" s="257"/>
      <c r="J206" s="60"/>
      <c r="K206" s="60"/>
      <c r="L206" s="60"/>
      <c r="M206" s="60"/>
      <c r="N206" s="60"/>
      <c r="O206" s="60"/>
      <c r="P206" s="60"/>
      <c r="Q206" s="60"/>
      <c r="R206" s="60"/>
      <c r="S206" s="60"/>
      <c r="T206" s="60"/>
      <c r="U206" s="60"/>
      <c r="V206" s="60"/>
      <c r="W206" s="60"/>
      <c r="X206" s="63">
        <v>0.25</v>
      </c>
      <c r="Y206" s="60"/>
      <c r="Z206" s="63">
        <v>0.25</v>
      </c>
      <c r="AA206" s="60"/>
      <c r="AB206" s="63">
        <v>0.25</v>
      </c>
      <c r="AC206" s="60"/>
      <c r="AD206" s="63">
        <v>0.25</v>
      </c>
      <c r="AE206" s="60"/>
      <c r="AF206" s="60"/>
      <c r="AG206" s="60"/>
      <c r="AH206" s="85">
        <f t="shared" si="14"/>
        <v>1</v>
      </c>
      <c r="AI206" s="64">
        <v>45139</v>
      </c>
      <c r="AJ206" s="64">
        <v>45260</v>
      </c>
      <c r="AK206" s="43" t="s">
        <v>493</v>
      </c>
      <c r="AL206" s="43" t="s">
        <v>463</v>
      </c>
      <c r="AM206" s="44" t="s">
        <v>464</v>
      </c>
      <c r="AN206" s="25" t="s">
        <v>465</v>
      </c>
      <c r="AO206" s="25" t="s">
        <v>785</v>
      </c>
    </row>
    <row r="207" spans="1:41" s="35" customFormat="1" ht="150" x14ac:dyDescent="0.25">
      <c r="A207" s="43" t="s">
        <v>40</v>
      </c>
      <c r="B207" s="60" t="s">
        <v>203</v>
      </c>
      <c r="C207" s="60">
        <v>420</v>
      </c>
      <c r="D207" s="60" t="s">
        <v>70</v>
      </c>
      <c r="E207" s="60" t="s">
        <v>70</v>
      </c>
      <c r="F207" s="84" t="s">
        <v>483</v>
      </c>
      <c r="G207" s="84" t="s">
        <v>494</v>
      </c>
      <c r="H207" s="85">
        <v>0.25</v>
      </c>
      <c r="I207" s="257"/>
      <c r="J207" s="60"/>
      <c r="K207" s="60"/>
      <c r="L207" s="60"/>
      <c r="M207" s="60"/>
      <c r="N207" s="63">
        <v>0.15</v>
      </c>
      <c r="O207" s="60"/>
      <c r="P207" s="63"/>
      <c r="Q207" s="60"/>
      <c r="R207" s="63"/>
      <c r="S207" s="60"/>
      <c r="T207" s="60"/>
      <c r="U207" s="60"/>
      <c r="V207" s="63">
        <v>0.35</v>
      </c>
      <c r="W207" s="60"/>
      <c r="X207" s="60"/>
      <c r="Y207" s="60"/>
      <c r="Z207" s="63">
        <v>0.2</v>
      </c>
      <c r="AA207" s="60"/>
      <c r="AB207" s="63">
        <v>0.2</v>
      </c>
      <c r="AC207" s="60"/>
      <c r="AD207" s="63">
        <v>0.1</v>
      </c>
      <c r="AE207" s="60"/>
      <c r="AF207" s="60"/>
      <c r="AG207" s="60"/>
      <c r="AH207" s="85">
        <f t="shared" si="14"/>
        <v>1</v>
      </c>
      <c r="AI207" s="64">
        <v>44986</v>
      </c>
      <c r="AJ207" s="64">
        <v>45260</v>
      </c>
      <c r="AK207" s="43" t="s">
        <v>495</v>
      </c>
      <c r="AL207" s="43" t="s">
        <v>463</v>
      </c>
      <c r="AM207" s="44" t="s">
        <v>464</v>
      </c>
      <c r="AN207" s="25" t="s">
        <v>465</v>
      </c>
      <c r="AO207" s="25" t="s">
        <v>785</v>
      </c>
    </row>
    <row r="208" spans="1:41" ht="120" x14ac:dyDescent="0.25">
      <c r="A208" s="43" t="s">
        <v>40</v>
      </c>
      <c r="B208" s="60" t="s">
        <v>203</v>
      </c>
      <c r="C208" s="60">
        <v>424</v>
      </c>
      <c r="D208" s="60" t="s">
        <v>70</v>
      </c>
      <c r="E208" s="60" t="s">
        <v>70</v>
      </c>
      <c r="F208" s="43" t="s">
        <v>483</v>
      </c>
      <c r="G208" s="46" t="s">
        <v>627</v>
      </c>
      <c r="H208" s="85">
        <v>0.5</v>
      </c>
      <c r="I208" s="240">
        <f>+H208+H209</f>
        <v>1</v>
      </c>
      <c r="J208" s="37"/>
      <c r="K208" s="37"/>
      <c r="L208" s="37">
        <v>0.1</v>
      </c>
      <c r="M208" s="37"/>
      <c r="N208" s="37">
        <v>0.15</v>
      </c>
      <c r="O208" s="37"/>
      <c r="P208" s="37">
        <v>0.15</v>
      </c>
      <c r="Q208" s="37"/>
      <c r="R208" s="37">
        <v>0.1</v>
      </c>
      <c r="S208" s="37"/>
      <c r="T208" s="37">
        <v>0.1</v>
      </c>
      <c r="U208" s="37"/>
      <c r="V208" s="37">
        <v>0.1</v>
      </c>
      <c r="W208" s="37"/>
      <c r="X208" s="37">
        <v>0.1</v>
      </c>
      <c r="Y208" s="37"/>
      <c r="Z208" s="37">
        <v>0.1</v>
      </c>
      <c r="AA208" s="37"/>
      <c r="AB208" s="37">
        <v>0.1</v>
      </c>
      <c r="AC208" s="37"/>
      <c r="AD208" s="37"/>
      <c r="AE208" s="37"/>
      <c r="AF208" s="37"/>
      <c r="AG208" s="37"/>
      <c r="AH208" s="31">
        <f>+J208+L208+N208+P208+R208+T208+V208+X208+Z208+AB208+AD208+AF208</f>
        <v>0.99999999999999989</v>
      </c>
      <c r="AI208" s="62">
        <v>44958</v>
      </c>
      <c r="AJ208" s="62">
        <v>45230</v>
      </c>
      <c r="AK208" s="44" t="s">
        <v>450</v>
      </c>
      <c r="AL208" s="43" t="s">
        <v>463</v>
      </c>
      <c r="AM208" s="25" t="s">
        <v>465</v>
      </c>
      <c r="AN208" s="25" t="s">
        <v>465</v>
      </c>
      <c r="AO208" s="25" t="s">
        <v>785</v>
      </c>
    </row>
    <row r="209" spans="1:41" ht="60" x14ac:dyDescent="0.25">
      <c r="A209" s="43" t="s">
        <v>40</v>
      </c>
      <c r="B209" s="60" t="s">
        <v>203</v>
      </c>
      <c r="C209" s="60">
        <v>424</v>
      </c>
      <c r="D209" s="60" t="s">
        <v>70</v>
      </c>
      <c r="E209" s="60" t="s">
        <v>70</v>
      </c>
      <c r="F209" s="43" t="s">
        <v>483</v>
      </c>
      <c r="G209" s="43" t="s">
        <v>631</v>
      </c>
      <c r="H209" s="85">
        <v>0.5</v>
      </c>
      <c r="I209" s="258"/>
      <c r="J209" s="60"/>
      <c r="K209" s="60"/>
      <c r="L209" s="60"/>
      <c r="M209" s="60"/>
      <c r="N209" s="60"/>
      <c r="O209" s="60"/>
      <c r="P209" s="63">
        <v>0.25</v>
      </c>
      <c r="Q209" s="60"/>
      <c r="R209" s="60"/>
      <c r="S209" s="60"/>
      <c r="T209" s="60"/>
      <c r="U209" s="60"/>
      <c r="V209" s="63">
        <v>0.25</v>
      </c>
      <c r="W209" s="60"/>
      <c r="X209" s="60"/>
      <c r="Y209" s="60"/>
      <c r="Z209" s="60"/>
      <c r="AA209" s="60"/>
      <c r="AB209" s="63">
        <v>0.25</v>
      </c>
      <c r="AC209" s="60"/>
      <c r="AD209" s="60"/>
      <c r="AE209" s="60"/>
      <c r="AF209" s="63">
        <v>0.25</v>
      </c>
      <c r="AG209" s="60"/>
      <c r="AH209" s="31">
        <f>+J209+L209+N209+P209+R209+T209+V209+X209+Z209+AB209+AD209+AF209</f>
        <v>1</v>
      </c>
      <c r="AI209" s="64">
        <v>45017</v>
      </c>
      <c r="AJ209" s="64">
        <v>45291</v>
      </c>
      <c r="AK209" s="43" t="s">
        <v>629</v>
      </c>
      <c r="AL209" s="43" t="s">
        <v>463</v>
      </c>
      <c r="AM209" s="25" t="s">
        <v>465</v>
      </c>
      <c r="AN209" s="25" t="s">
        <v>465</v>
      </c>
      <c r="AO209" s="25" t="s">
        <v>785</v>
      </c>
    </row>
    <row r="210" spans="1:41" s="35" customFormat="1" ht="90.75" x14ac:dyDescent="0.25">
      <c r="A210" s="43" t="s">
        <v>40</v>
      </c>
      <c r="B210" s="60" t="s">
        <v>203</v>
      </c>
      <c r="C210" s="60">
        <v>420</v>
      </c>
      <c r="D210" s="240">
        <v>0.3</v>
      </c>
      <c r="E210" s="254">
        <v>227872000</v>
      </c>
      <c r="F210" s="43" t="s">
        <v>663</v>
      </c>
      <c r="G210" s="43" t="s">
        <v>789</v>
      </c>
      <c r="H210" s="63">
        <v>0.2</v>
      </c>
      <c r="I210" s="244">
        <f>+H210+H211+H212+H213+H216</f>
        <v>1</v>
      </c>
      <c r="J210" s="60"/>
      <c r="K210" s="60"/>
      <c r="L210" s="63"/>
      <c r="M210" s="60"/>
      <c r="N210" s="164">
        <v>0.2</v>
      </c>
      <c r="O210" s="159"/>
      <c r="P210" s="164">
        <v>0.05</v>
      </c>
      <c r="Q210" s="159"/>
      <c r="R210" s="164">
        <v>0.05</v>
      </c>
      <c r="S210" s="159"/>
      <c r="T210" s="164">
        <v>0.1</v>
      </c>
      <c r="U210" s="159"/>
      <c r="V210" s="164">
        <v>0.1</v>
      </c>
      <c r="W210" s="159"/>
      <c r="X210" s="164">
        <v>0.1</v>
      </c>
      <c r="Y210" s="159"/>
      <c r="Z210" s="164">
        <v>0.1</v>
      </c>
      <c r="AA210" s="159"/>
      <c r="AB210" s="164">
        <v>0.3</v>
      </c>
      <c r="AC210" s="159"/>
      <c r="AD210" s="159"/>
      <c r="AE210" s="159"/>
      <c r="AF210" s="159"/>
      <c r="AG210" s="159"/>
      <c r="AH210" s="177">
        <f t="shared" ref="AH210" si="15">SUM(J210+L210+N210+P210+R210+T210+AD210+AB210+AF210+V210+X210+Z210)</f>
        <v>0.99999999999999989</v>
      </c>
      <c r="AI210" s="162">
        <v>44986</v>
      </c>
      <c r="AJ210" s="162">
        <v>45230</v>
      </c>
      <c r="AK210" s="43" t="s">
        <v>497</v>
      </c>
      <c r="AL210" s="43" t="s">
        <v>463</v>
      </c>
      <c r="AM210" s="44" t="s">
        <v>464</v>
      </c>
      <c r="AN210" s="25" t="s">
        <v>465</v>
      </c>
      <c r="AO210" s="25" t="s">
        <v>785</v>
      </c>
    </row>
    <row r="211" spans="1:41" s="35" customFormat="1" ht="113.25" customHeight="1" x14ac:dyDescent="0.25">
      <c r="A211" s="43" t="s">
        <v>40</v>
      </c>
      <c r="B211" s="60" t="s">
        <v>203</v>
      </c>
      <c r="C211" s="60">
        <v>420</v>
      </c>
      <c r="D211" s="227"/>
      <c r="E211" s="255"/>
      <c r="F211" s="43" t="s">
        <v>663</v>
      </c>
      <c r="G211" s="43" t="s">
        <v>498</v>
      </c>
      <c r="H211" s="63">
        <v>0.2</v>
      </c>
      <c r="I211" s="237"/>
      <c r="J211" s="60"/>
      <c r="K211" s="60"/>
      <c r="L211" s="63"/>
      <c r="M211" s="60"/>
      <c r="N211" s="164">
        <v>0.1</v>
      </c>
      <c r="O211" s="159"/>
      <c r="P211" s="164">
        <v>0.15</v>
      </c>
      <c r="Q211" s="159"/>
      <c r="R211" s="164">
        <v>0.2</v>
      </c>
      <c r="S211" s="159"/>
      <c r="T211" s="164">
        <v>0.2</v>
      </c>
      <c r="U211" s="159"/>
      <c r="V211" s="164">
        <v>0.2</v>
      </c>
      <c r="W211" s="159"/>
      <c r="X211" s="164">
        <v>0.15</v>
      </c>
      <c r="Y211" s="159"/>
      <c r="Z211" s="159"/>
      <c r="AA211" s="159"/>
      <c r="AB211" s="159"/>
      <c r="AC211" s="159"/>
      <c r="AD211" s="159"/>
      <c r="AE211" s="159"/>
      <c r="AF211" s="159"/>
      <c r="AG211" s="159"/>
      <c r="AH211" s="177">
        <f>SUM(J211+L211+N211+P211+R211+T211+AD211+AB211+AF211+V211+X211+Z211)</f>
        <v>1</v>
      </c>
      <c r="AI211" s="162">
        <v>44986</v>
      </c>
      <c r="AJ211" s="162">
        <v>45169</v>
      </c>
      <c r="AK211" s="43" t="s">
        <v>499</v>
      </c>
      <c r="AL211" s="43" t="s">
        <v>463</v>
      </c>
      <c r="AM211" s="44" t="s">
        <v>464</v>
      </c>
      <c r="AN211" s="25" t="s">
        <v>465</v>
      </c>
      <c r="AO211" s="25" t="s">
        <v>785</v>
      </c>
    </row>
    <row r="212" spans="1:41" s="35" customFormat="1" ht="108" customHeight="1" x14ac:dyDescent="0.25">
      <c r="A212" s="43" t="s">
        <v>40</v>
      </c>
      <c r="B212" s="60" t="s">
        <v>203</v>
      </c>
      <c r="C212" s="60">
        <v>420</v>
      </c>
      <c r="D212" s="227"/>
      <c r="E212" s="255"/>
      <c r="F212" s="43" t="s">
        <v>663</v>
      </c>
      <c r="G212" s="43" t="s">
        <v>500</v>
      </c>
      <c r="H212" s="63">
        <v>0.2</v>
      </c>
      <c r="I212" s="237"/>
      <c r="J212" s="60"/>
      <c r="K212" s="60"/>
      <c r="L212" s="63"/>
      <c r="M212" s="60"/>
      <c r="N212" s="164">
        <v>0.2</v>
      </c>
      <c r="O212" s="159"/>
      <c r="P212" s="164">
        <v>0.2</v>
      </c>
      <c r="Q212" s="159"/>
      <c r="R212" s="164">
        <v>0.2</v>
      </c>
      <c r="S212" s="159"/>
      <c r="T212" s="164">
        <v>0.2</v>
      </c>
      <c r="U212" s="159"/>
      <c r="V212" s="164">
        <v>0.2</v>
      </c>
      <c r="W212" s="159"/>
      <c r="X212" s="159"/>
      <c r="Y212" s="159"/>
      <c r="Z212" s="159"/>
      <c r="AA212" s="159"/>
      <c r="AB212" s="159"/>
      <c r="AC212" s="159"/>
      <c r="AD212" s="159"/>
      <c r="AE212" s="159"/>
      <c r="AF212" s="159"/>
      <c r="AG212" s="159"/>
      <c r="AH212" s="177">
        <f t="shared" ref="AH212:AH216" si="16">SUM(J212+L212+N212+P212+R212+T212+AD212+AB212+AF212+V212+X212+Z212)</f>
        <v>1</v>
      </c>
      <c r="AI212" s="162">
        <v>44986</v>
      </c>
      <c r="AJ212" s="162">
        <v>45138</v>
      </c>
      <c r="AK212" s="43" t="s">
        <v>501</v>
      </c>
      <c r="AL212" s="43" t="s">
        <v>463</v>
      </c>
      <c r="AM212" s="44" t="s">
        <v>464</v>
      </c>
      <c r="AN212" s="25" t="s">
        <v>465</v>
      </c>
      <c r="AO212" s="25" t="s">
        <v>785</v>
      </c>
    </row>
    <row r="213" spans="1:41" s="35" customFormat="1" ht="99" customHeight="1" x14ac:dyDescent="0.25">
      <c r="A213" s="43" t="s">
        <v>40</v>
      </c>
      <c r="B213" s="60" t="s">
        <v>203</v>
      </c>
      <c r="C213" s="60">
        <v>420</v>
      </c>
      <c r="D213" s="227"/>
      <c r="E213" s="255"/>
      <c r="F213" s="43" t="s">
        <v>663</v>
      </c>
      <c r="G213" s="43" t="s">
        <v>502</v>
      </c>
      <c r="H213" s="83">
        <v>0.2</v>
      </c>
      <c r="I213" s="237"/>
      <c r="J213" s="60"/>
      <c r="K213" s="60"/>
      <c r="L213" s="63"/>
      <c r="M213" s="60"/>
      <c r="N213" s="164">
        <v>0.1</v>
      </c>
      <c r="O213" s="159"/>
      <c r="P213" s="164">
        <v>0.15</v>
      </c>
      <c r="Q213" s="159"/>
      <c r="R213" s="164">
        <v>0.15</v>
      </c>
      <c r="S213" s="159"/>
      <c r="T213" s="164">
        <v>0.2</v>
      </c>
      <c r="U213" s="159"/>
      <c r="V213" s="164">
        <v>0.2</v>
      </c>
      <c r="W213" s="159"/>
      <c r="X213" s="164">
        <v>0.2</v>
      </c>
      <c r="Y213" s="159"/>
      <c r="Z213" s="159"/>
      <c r="AA213" s="159"/>
      <c r="AB213" s="159"/>
      <c r="AC213" s="159"/>
      <c r="AD213" s="159"/>
      <c r="AE213" s="159"/>
      <c r="AF213" s="159"/>
      <c r="AG213" s="159"/>
      <c r="AH213" s="177">
        <f t="shared" si="16"/>
        <v>1</v>
      </c>
      <c r="AI213" s="162">
        <v>44986</v>
      </c>
      <c r="AJ213" s="162">
        <v>45169</v>
      </c>
      <c r="AK213" s="43" t="s">
        <v>503</v>
      </c>
      <c r="AL213" s="43" t="s">
        <v>463</v>
      </c>
      <c r="AM213" s="44" t="s">
        <v>464</v>
      </c>
      <c r="AN213" s="25" t="s">
        <v>465</v>
      </c>
      <c r="AO213" s="25" t="s">
        <v>785</v>
      </c>
    </row>
    <row r="214" spans="1:41" s="35" customFormat="1" ht="96.75" customHeight="1" x14ac:dyDescent="0.25">
      <c r="A214" s="43" t="s">
        <v>40</v>
      </c>
      <c r="B214" s="60" t="s">
        <v>203</v>
      </c>
      <c r="C214" s="60">
        <v>420</v>
      </c>
      <c r="D214" s="227"/>
      <c r="E214" s="255"/>
      <c r="F214" s="43" t="s">
        <v>663</v>
      </c>
      <c r="G214" s="43" t="s">
        <v>504</v>
      </c>
      <c r="H214" s="215">
        <v>0.2</v>
      </c>
      <c r="I214" s="237"/>
      <c r="J214" s="60"/>
      <c r="K214" s="60"/>
      <c r="L214" s="63"/>
      <c r="M214" s="60"/>
      <c r="N214" s="63"/>
      <c r="O214" s="60"/>
      <c r="P214" s="164">
        <v>0.1</v>
      </c>
      <c r="Q214" s="159"/>
      <c r="R214" s="164">
        <v>0.1</v>
      </c>
      <c r="S214" s="159"/>
      <c r="T214" s="164">
        <v>0.1</v>
      </c>
      <c r="U214" s="159"/>
      <c r="V214" s="164">
        <v>0.4</v>
      </c>
      <c r="W214" s="159"/>
      <c r="X214" s="164">
        <v>0.3</v>
      </c>
      <c r="Y214" s="159"/>
      <c r="Z214" s="159"/>
      <c r="AA214" s="159"/>
      <c r="AB214" s="159"/>
      <c r="AC214" s="159"/>
      <c r="AD214" s="159"/>
      <c r="AE214" s="159"/>
      <c r="AF214" s="159"/>
      <c r="AG214" s="159"/>
      <c r="AH214" s="177">
        <f t="shared" si="16"/>
        <v>1</v>
      </c>
      <c r="AI214" s="162">
        <v>45017</v>
      </c>
      <c r="AJ214" s="162">
        <v>45169</v>
      </c>
      <c r="AK214" s="43" t="s">
        <v>505</v>
      </c>
      <c r="AL214" s="43" t="s">
        <v>463</v>
      </c>
      <c r="AM214" s="44" t="s">
        <v>464</v>
      </c>
      <c r="AN214" s="25" t="s">
        <v>465</v>
      </c>
      <c r="AO214" s="25" t="s">
        <v>785</v>
      </c>
    </row>
    <row r="215" spans="1:41" s="35" customFormat="1" ht="90.75" x14ac:dyDescent="0.25">
      <c r="A215" s="43" t="s">
        <v>40</v>
      </c>
      <c r="B215" s="60" t="s">
        <v>203</v>
      </c>
      <c r="C215" s="60">
        <v>420</v>
      </c>
      <c r="D215" s="227"/>
      <c r="E215" s="255"/>
      <c r="F215" s="43" t="s">
        <v>663</v>
      </c>
      <c r="G215" s="43" t="s">
        <v>506</v>
      </c>
      <c r="H215" s="216"/>
      <c r="I215" s="237"/>
      <c r="J215" s="60"/>
      <c r="K215" s="60"/>
      <c r="L215" s="63"/>
      <c r="M215" s="60"/>
      <c r="N215" s="164">
        <v>0.33329999999999999</v>
      </c>
      <c r="O215" s="159"/>
      <c r="P215" s="164">
        <v>0.33329999999999999</v>
      </c>
      <c r="Q215" s="159"/>
      <c r="R215" s="164">
        <v>0.33329999999999999</v>
      </c>
      <c r="S215" s="159"/>
      <c r="T215" s="159"/>
      <c r="U215" s="159"/>
      <c r="V215" s="159"/>
      <c r="W215" s="159"/>
      <c r="X215" s="159"/>
      <c r="Y215" s="159"/>
      <c r="Z215" s="159"/>
      <c r="AA215" s="159"/>
      <c r="AB215" s="159"/>
      <c r="AC215" s="159"/>
      <c r="AD215" s="159"/>
      <c r="AE215" s="159"/>
      <c r="AF215" s="159"/>
      <c r="AG215" s="159"/>
      <c r="AH215" s="177">
        <f t="shared" si="16"/>
        <v>0.99990000000000001</v>
      </c>
      <c r="AI215" s="162">
        <v>44986</v>
      </c>
      <c r="AJ215" s="162">
        <v>45077</v>
      </c>
      <c r="AK215" s="43" t="s">
        <v>507</v>
      </c>
      <c r="AL215" s="43" t="s">
        <v>463</v>
      </c>
      <c r="AM215" s="44" t="s">
        <v>464</v>
      </c>
      <c r="AN215" s="25" t="s">
        <v>465</v>
      </c>
      <c r="AO215" s="25" t="s">
        <v>785</v>
      </c>
    </row>
    <row r="216" spans="1:41" s="35" customFormat="1" ht="90.75" x14ac:dyDescent="0.25">
      <c r="A216" s="43" t="s">
        <v>40</v>
      </c>
      <c r="B216" s="60" t="s">
        <v>203</v>
      </c>
      <c r="C216" s="60">
        <v>420</v>
      </c>
      <c r="D216" s="228"/>
      <c r="E216" s="256"/>
      <c r="F216" s="43" t="s">
        <v>663</v>
      </c>
      <c r="G216" s="43" t="s">
        <v>508</v>
      </c>
      <c r="H216" s="63">
        <v>0.2</v>
      </c>
      <c r="I216" s="237"/>
      <c r="J216" s="60"/>
      <c r="K216" s="60"/>
      <c r="L216" s="60"/>
      <c r="M216" s="60"/>
      <c r="N216" s="164">
        <v>0.1</v>
      </c>
      <c r="O216" s="159"/>
      <c r="P216" s="164">
        <v>0.15</v>
      </c>
      <c r="Q216" s="159"/>
      <c r="R216" s="164">
        <v>0.25</v>
      </c>
      <c r="S216" s="159"/>
      <c r="T216" s="164">
        <v>0.25</v>
      </c>
      <c r="U216" s="159"/>
      <c r="V216" s="164">
        <v>0.25</v>
      </c>
      <c r="W216" s="159"/>
      <c r="X216" s="159"/>
      <c r="Y216" s="159"/>
      <c r="Z216" s="159"/>
      <c r="AA216" s="159"/>
      <c r="AB216" s="159"/>
      <c r="AC216" s="159"/>
      <c r="AD216" s="159"/>
      <c r="AE216" s="159"/>
      <c r="AF216" s="159"/>
      <c r="AG216" s="159"/>
      <c r="AH216" s="177">
        <f t="shared" si="16"/>
        <v>1</v>
      </c>
      <c r="AI216" s="162">
        <v>44986</v>
      </c>
      <c r="AJ216" s="162">
        <v>45138</v>
      </c>
      <c r="AK216" s="43" t="s">
        <v>509</v>
      </c>
      <c r="AL216" s="43" t="s">
        <v>463</v>
      </c>
      <c r="AM216" s="44" t="s">
        <v>464</v>
      </c>
      <c r="AN216" s="25" t="s">
        <v>465</v>
      </c>
      <c r="AO216" s="25" t="s">
        <v>785</v>
      </c>
    </row>
    <row r="217" spans="1:41" s="35" customFormat="1" ht="60" x14ac:dyDescent="0.25">
      <c r="A217" s="43" t="s">
        <v>40</v>
      </c>
      <c r="B217" s="60" t="s">
        <v>41</v>
      </c>
      <c r="C217" s="60">
        <v>528</v>
      </c>
      <c r="D217" s="60" t="s">
        <v>70</v>
      </c>
      <c r="E217" s="60" t="s">
        <v>70</v>
      </c>
      <c r="F217" s="43" t="s">
        <v>510</v>
      </c>
      <c r="G217" s="50" t="s">
        <v>511</v>
      </c>
      <c r="H217" s="33">
        <v>0.05</v>
      </c>
      <c r="I217" s="240">
        <f>+H217+H218+H219</f>
        <v>1</v>
      </c>
      <c r="J217" s="63">
        <v>1</v>
      </c>
      <c r="K217" s="60"/>
      <c r="L217" s="55"/>
      <c r="M217" s="60"/>
      <c r="N217" s="55"/>
      <c r="O217" s="60"/>
      <c r="P217" s="55"/>
      <c r="Q217" s="60"/>
      <c r="R217" s="55"/>
      <c r="S217" s="60"/>
      <c r="T217" s="55"/>
      <c r="U217" s="60"/>
      <c r="V217" s="55"/>
      <c r="W217" s="60"/>
      <c r="X217" s="55"/>
      <c r="Y217" s="60"/>
      <c r="Z217" s="55"/>
      <c r="AA217" s="60"/>
      <c r="AB217" s="55"/>
      <c r="AC217" s="60"/>
      <c r="AD217" s="55"/>
      <c r="AE217" s="60"/>
      <c r="AF217" s="55"/>
      <c r="AG217" s="60"/>
      <c r="AH217" s="63">
        <f>+J217+L217+N217+P217+R217+T217+V217+X217+Z217+AB217+AD217+AF217</f>
        <v>1</v>
      </c>
      <c r="AI217" s="64">
        <v>44927</v>
      </c>
      <c r="AJ217" s="64">
        <v>44957</v>
      </c>
      <c r="AK217" s="43" t="s">
        <v>512</v>
      </c>
      <c r="AL217" s="43" t="s">
        <v>513</v>
      </c>
      <c r="AM217" s="43" t="s">
        <v>757</v>
      </c>
      <c r="AN217" s="43" t="s">
        <v>758</v>
      </c>
      <c r="AO217" s="43" t="s">
        <v>710</v>
      </c>
    </row>
    <row r="218" spans="1:41" s="35" customFormat="1" ht="90" x14ac:dyDescent="0.25">
      <c r="A218" s="43" t="s">
        <v>40</v>
      </c>
      <c r="B218" s="60" t="s">
        <v>41</v>
      </c>
      <c r="C218" s="60">
        <v>528</v>
      </c>
      <c r="D218" s="60" t="s">
        <v>70</v>
      </c>
      <c r="E218" s="60" t="s">
        <v>70</v>
      </c>
      <c r="F218" s="43" t="s">
        <v>510</v>
      </c>
      <c r="G218" s="50" t="s">
        <v>514</v>
      </c>
      <c r="H218" s="33">
        <v>0.9</v>
      </c>
      <c r="I218" s="227"/>
      <c r="J218" s="55">
        <f>1/12</f>
        <v>8.3333333333333329E-2</v>
      </c>
      <c r="K218" s="60"/>
      <c r="L218" s="55">
        <f>1/12</f>
        <v>8.3333333333333329E-2</v>
      </c>
      <c r="M218" s="60"/>
      <c r="N218" s="55">
        <f>1/12</f>
        <v>8.3333333333333329E-2</v>
      </c>
      <c r="O218" s="60"/>
      <c r="P218" s="55">
        <f>1/12</f>
        <v>8.3333333333333329E-2</v>
      </c>
      <c r="Q218" s="60"/>
      <c r="R218" s="55">
        <f>1/12</f>
        <v>8.3333333333333329E-2</v>
      </c>
      <c r="S218" s="60"/>
      <c r="T218" s="55">
        <f>1/12</f>
        <v>8.3333333333333329E-2</v>
      </c>
      <c r="U218" s="60"/>
      <c r="V218" s="55">
        <f>1/12</f>
        <v>8.3333333333333329E-2</v>
      </c>
      <c r="W218" s="60"/>
      <c r="X218" s="55">
        <f>1/12</f>
        <v>8.3333333333333329E-2</v>
      </c>
      <c r="Y218" s="60"/>
      <c r="Z218" s="55">
        <f>1/12</f>
        <v>8.3333333333333329E-2</v>
      </c>
      <c r="AA218" s="60"/>
      <c r="AB218" s="55">
        <f>1/12</f>
        <v>8.3333333333333329E-2</v>
      </c>
      <c r="AC218" s="60"/>
      <c r="AD218" s="55">
        <f>1/12</f>
        <v>8.3333333333333329E-2</v>
      </c>
      <c r="AE218" s="60"/>
      <c r="AF218" s="55">
        <f>1/12</f>
        <v>8.3333333333333329E-2</v>
      </c>
      <c r="AG218" s="60"/>
      <c r="AH218" s="63">
        <f>+J218+L218+N218+P218+R218+T218+V218+X218+Z218+AB218+AD218+AF218</f>
        <v>1</v>
      </c>
      <c r="AI218" s="64">
        <v>44927</v>
      </c>
      <c r="AJ218" s="64">
        <v>45291</v>
      </c>
      <c r="AK218" s="43" t="s">
        <v>515</v>
      </c>
      <c r="AL218" s="43" t="s">
        <v>513</v>
      </c>
      <c r="AM218" s="43" t="s">
        <v>757</v>
      </c>
      <c r="AN218" s="43" t="s">
        <v>758</v>
      </c>
      <c r="AO218" s="43" t="s">
        <v>710</v>
      </c>
    </row>
    <row r="219" spans="1:41" s="35" customFormat="1" ht="75" x14ac:dyDescent="0.25">
      <c r="A219" s="43" t="s">
        <v>40</v>
      </c>
      <c r="B219" s="60" t="s">
        <v>41</v>
      </c>
      <c r="C219" s="60">
        <v>528</v>
      </c>
      <c r="D219" s="60" t="s">
        <v>70</v>
      </c>
      <c r="E219" s="60" t="s">
        <v>70</v>
      </c>
      <c r="F219" s="43" t="s">
        <v>510</v>
      </c>
      <c r="G219" s="50" t="s">
        <v>516</v>
      </c>
      <c r="H219" s="33">
        <v>0.05</v>
      </c>
      <c r="I219" s="228"/>
      <c r="J219" s="33">
        <v>0.25</v>
      </c>
      <c r="K219" s="60"/>
      <c r="L219" s="60"/>
      <c r="M219" s="60"/>
      <c r="N219" s="60"/>
      <c r="O219" s="60"/>
      <c r="P219" s="33">
        <v>0.25</v>
      </c>
      <c r="Q219" s="60"/>
      <c r="R219" s="60"/>
      <c r="S219" s="60"/>
      <c r="T219" s="60"/>
      <c r="U219" s="60"/>
      <c r="V219" s="33">
        <v>0.25</v>
      </c>
      <c r="W219" s="60"/>
      <c r="X219" s="60"/>
      <c r="Y219" s="60"/>
      <c r="Z219" s="60"/>
      <c r="AA219" s="60"/>
      <c r="AB219" s="33">
        <v>0.25</v>
      </c>
      <c r="AC219" s="55"/>
      <c r="AD219" s="60"/>
      <c r="AE219" s="60"/>
      <c r="AF219" s="60"/>
      <c r="AG219" s="60"/>
      <c r="AH219" s="63">
        <f>+J219+L219+N219+P219+R219+T219+V219+X219+Z219+AB219+AD219+AF219</f>
        <v>1</v>
      </c>
      <c r="AI219" s="64">
        <v>44927</v>
      </c>
      <c r="AJ219" s="64">
        <v>45230</v>
      </c>
      <c r="AK219" s="43" t="s">
        <v>517</v>
      </c>
      <c r="AL219" s="43" t="s">
        <v>513</v>
      </c>
      <c r="AM219" s="43" t="s">
        <v>757</v>
      </c>
      <c r="AN219" s="43" t="s">
        <v>758</v>
      </c>
      <c r="AO219" s="43" t="s">
        <v>710</v>
      </c>
    </row>
    <row r="220" spans="1:41" s="35" customFormat="1" ht="75.75" customHeight="1" x14ac:dyDescent="0.25">
      <c r="A220" s="43" t="s">
        <v>40</v>
      </c>
      <c r="B220" s="60" t="s">
        <v>41</v>
      </c>
      <c r="C220" s="76">
        <v>527</v>
      </c>
      <c r="D220" s="76" t="s">
        <v>70</v>
      </c>
      <c r="E220" s="76" t="s">
        <v>70</v>
      </c>
      <c r="F220" s="50" t="s">
        <v>518</v>
      </c>
      <c r="G220" s="50" t="s">
        <v>519</v>
      </c>
      <c r="H220" s="78">
        <v>0.33</v>
      </c>
      <c r="I220" s="235">
        <v>1</v>
      </c>
      <c r="J220" s="76"/>
      <c r="K220" s="76"/>
      <c r="L220" s="78">
        <v>0.09</v>
      </c>
      <c r="M220" s="76"/>
      <c r="N220" s="78">
        <v>0.09</v>
      </c>
      <c r="O220" s="88"/>
      <c r="P220" s="78">
        <v>0.09</v>
      </c>
      <c r="Q220" s="76"/>
      <c r="R220" s="78">
        <v>0.09</v>
      </c>
      <c r="S220" s="76"/>
      <c r="T220" s="78">
        <v>0.09</v>
      </c>
      <c r="U220" s="76"/>
      <c r="V220" s="78">
        <v>0.09</v>
      </c>
      <c r="W220" s="76"/>
      <c r="X220" s="78">
        <v>0.09</v>
      </c>
      <c r="Y220" s="76"/>
      <c r="Z220" s="78">
        <v>0.09</v>
      </c>
      <c r="AA220" s="76"/>
      <c r="AB220" s="78">
        <v>0.09</v>
      </c>
      <c r="AC220" s="88"/>
      <c r="AD220" s="78">
        <v>0.09</v>
      </c>
      <c r="AE220" s="76"/>
      <c r="AF220" s="78">
        <v>0.1</v>
      </c>
      <c r="AG220" s="76"/>
      <c r="AH220" s="78">
        <v>1</v>
      </c>
      <c r="AI220" s="79">
        <v>44958</v>
      </c>
      <c r="AJ220" s="79">
        <v>45291</v>
      </c>
      <c r="AK220" s="50" t="s">
        <v>520</v>
      </c>
      <c r="AL220" s="50" t="s">
        <v>55</v>
      </c>
      <c r="AM220" s="25" t="s">
        <v>704</v>
      </c>
      <c r="AN220" s="25" t="s">
        <v>56</v>
      </c>
      <c r="AO220" s="50" t="s">
        <v>57</v>
      </c>
    </row>
    <row r="221" spans="1:41" s="197" customFormat="1" ht="60" x14ac:dyDescent="0.25">
      <c r="A221" s="191" t="s">
        <v>40</v>
      </c>
      <c r="B221" s="192" t="s">
        <v>203</v>
      </c>
      <c r="C221" s="192">
        <v>422</v>
      </c>
      <c r="D221" s="192" t="s">
        <v>70</v>
      </c>
      <c r="E221" s="192" t="s">
        <v>70</v>
      </c>
      <c r="F221" s="193" t="s">
        <v>518</v>
      </c>
      <c r="G221" s="193" t="s">
        <v>826</v>
      </c>
      <c r="H221" s="194">
        <v>0.34</v>
      </c>
      <c r="I221" s="235"/>
      <c r="J221" s="195" t="s">
        <v>127</v>
      </c>
      <c r="K221" s="195" t="s">
        <v>127</v>
      </c>
      <c r="L221" s="195" t="s">
        <v>127</v>
      </c>
      <c r="M221" s="195" t="s">
        <v>127</v>
      </c>
      <c r="N221" s="195" t="s">
        <v>127</v>
      </c>
      <c r="O221" s="195" t="s">
        <v>127</v>
      </c>
      <c r="P221" s="195" t="s">
        <v>127</v>
      </c>
      <c r="Q221" s="195" t="s">
        <v>127</v>
      </c>
      <c r="R221" s="194"/>
      <c r="S221" s="195"/>
      <c r="T221" s="194">
        <v>0.3</v>
      </c>
      <c r="U221" s="195"/>
      <c r="V221" s="194">
        <v>0.7</v>
      </c>
      <c r="W221" s="194"/>
      <c r="X221" s="195" t="s">
        <v>127</v>
      </c>
      <c r="Y221" s="195" t="s">
        <v>127</v>
      </c>
      <c r="Z221" s="195" t="s">
        <v>127</v>
      </c>
      <c r="AA221" s="195" t="s">
        <v>127</v>
      </c>
      <c r="AB221" s="195" t="s">
        <v>127</v>
      </c>
      <c r="AC221" s="195" t="s">
        <v>127</v>
      </c>
      <c r="AD221" s="195" t="s">
        <v>127</v>
      </c>
      <c r="AE221" s="195" t="s">
        <v>127</v>
      </c>
      <c r="AF221" s="195" t="s">
        <v>127</v>
      </c>
      <c r="AG221" s="195" t="s">
        <v>127</v>
      </c>
      <c r="AH221" s="31">
        <f>R221+T221+V221</f>
        <v>1</v>
      </c>
      <c r="AI221" s="196">
        <v>45078</v>
      </c>
      <c r="AJ221" s="196">
        <v>45138</v>
      </c>
      <c r="AK221" s="193" t="s">
        <v>828</v>
      </c>
      <c r="AL221" s="193" t="s">
        <v>55</v>
      </c>
      <c r="AM221" s="193" t="s">
        <v>829</v>
      </c>
      <c r="AN221" s="25" t="s">
        <v>56</v>
      </c>
      <c r="AO221" s="193" t="s">
        <v>57</v>
      </c>
    </row>
    <row r="222" spans="1:41" s="35" customFormat="1" ht="60" x14ac:dyDescent="0.25">
      <c r="A222" s="43" t="s">
        <v>40</v>
      </c>
      <c r="B222" s="60" t="s">
        <v>41</v>
      </c>
      <c r="C222" s="76">
        <v>527</v>
      </c>
      <c r="D222" s="76" t="s">
        <v>70</v>
      </c>
      <c r="E222" s="76" t="s">
        <v>70</v>
      </c>
      <c r="F222" s="50" t="s">
        <v>518</v>
      </c>
      <c r="G222" s="50" t="s">
        <v>521</v>
      </c>
      <c r="H222" s="78">
        <v>0.33</v>
      </c>
      <c r="I222" s="235"/>
      <c r="J222" s="76"/>
      <c r="K222" s="76"/>
      <c r="L222" s="76"/>
      <c r="M222" s="76"/>
      <c r="N222" s="76"/>
      <c r="O222" s="76"/>
      <c r="P222" s="78">
        <v>0.25</v>
      </c>
      <c r="Q222" s="76"/>
      <c r="R222" s="76"/>
      <c r="S222" s="76"/>
      <c r="T222" s="76"/>
      <c r="U222" s="78"/>
      <c r="V222" s="78">
        <v>0.25</v>
      </c>
      <c r="W222" s="76"/>
      <c r="X222" s="76"/>
      <c r="Y222" s="76"/>
      <c r="Z222" s="76"/>
      <c r="AA222" s="76"/>
      <c r="AB222" s="78">
        <v>0.25</v>
      </c>
      <c r="AC222" s="76"/>
      <c r="AD222" s="76"/>
      <c r="AE222" s="76"/>
      <c r="AF222" s="78">
        <v>0.25</v>
      </c>
      <c r="AG222" s="76"/>
      <c r="AH222" s="78">
        <v>1</v>
      </c>
      <c r="AI222" s="79">
        <v>45017</v>
      </c>
      <c r="AJ222" s="79">
        <v>45291</v>
      </c>
      <c r="AK222" s="50" t="s">
        <v>522</v>
      </c>
      <c r="AL222" s="50" t="s">
        <v>55</v>
      </c>
      <c r="AM222" s="50" t="s">
        <v>525</v>
      </c>
      <c r="AN222" s="50" t="s">
        <v>57</v>
      </c>
      <c r="AO222" s="50" t="s">
        <v>57</v>
      </c>
    </row>
    <row r="223" spans="1:41" s="35" customFormat="1" ht="112.5" customHeight="1" x14ac:dyDescent="0.25">
      <c r="A223" s="43" t="s">
        <v>40</v>
      </c>
      <c r="B223" s="60" t="s">
        <v>41</v>
      </c>
      <c r="C223" s="76" t="s">
        <v>70</v>
      </c>
      <c r="D223" s="76" t="s">
        <v>70</v>
      </c>
      <c r="E223" s="76" t="s">
        <v>70</v>
      </c>
      <c r="F223" s="45" t="s">
        <v>672</v>
      </c>
      <c r="G223" s="43" t="s">
        <v>723</v>
      </c>
      <c r="H223" s="33">
        <v>0.15</v>
      </c>
      <c r="I223" s="235">
        <f>+H223+H224+H225+H226+H227+H228+H229+H230+H231+H232</f>
        <v>0.99999999999999989</v>
      </c>
      <c r="J223" s="76"/>
      <c r="K223" s="76"/>
      <c r="L223" s="76"/>
      <c r="M223" s="76"/>
      <c r="N223" s="31">
        <v>0.25</v>
      </c>
      <c r="O223" s="76"/>
      <c r="P223" s="78"/>
      <c r="Q223" s="76"/>
      <c r="R223" s="76"/>
      <c r="S223" s="76"/>
      <c r="T223" s="31">
        <v>0.25</v>
      </c>
      <c r="U223" s="78"/>
      <c r="V223" s="78"/>
      <c r="W223" s="76"/>
      <c r="X223" s="76"/>
      <c r="Y223" s="76"/>
      <c r="Z223" s="31">
        <v>0.25</v>
      </c>
      <c r="AA223" s="76"/>
      <c r="AB223" s="78"/>
      <c r="AC223" s="76"/>
      <c r="AD223" s="76"/>
      <c r="AE223" s="76"/>
      <c r="AF223" s="31">
        <v>0.25</v>
      </c>
      <c r="AG223" s="76"/>
      <c r="AH223" s="31">
        <f t="shared" ref="AH223:AH228" si="17">+J223+L223+N223+P223+R223+T223+V223+X223+Z223+AB223+AD223+AF223</f>
        <v>1</v>
      </c>
      <c r="AI223" s="79">
        <v>44986</v>
      </c>
      <c r="AJ223" s="79">
        <v>45275</v>
      </c>
      <c r="AK223" s="50" t="s">
        <v>724</v>
      </c>
      <c r="AL223" s="44" t="s">
        <v>55</v>
      </c>
      <c r="AM223" s="44" t="s">
        <v>745</v>
      </c>
      <c r="AN223" s="50" t="s">
        <v>56</v>
      </c>
      <c r="AO223" s="50" t="s">
        <v>57</v>
      </c>
    </row>
    <row r="224" spans="1:41" ht="168" customHeight="1" x14ac:dyDescent="0.25">
      <c r="A224" s="43" t="s">
        <v>40</v>
      </c>
      <c r="B224" s="60" t="s">
        <v>41</v>
      </c>
      <c r="C224" s="76" t="s">
        <v>70</v>
      </c>
      <c r="D224" s="76" t="s">
        <v>70</v>
      </c>
      <c r="E224" s="76" t="s">
        <v>70</v>
      </c>
      <c r="F224" s="45" t="s">
        <v>672</v>
      </c>
      <c r="G224" s="43" t="s">
        <v>604</v>
      </c>
      <c r="H224" s="33">
        <v>0.1</v>
      </c>
      <c r="I224" s="235"/>
      <c r="J224" s="31"/>
      <c r="K224" s="31"/>
      <c r="L224" s="31"/>
      <c r="M224" s="31"/>
      <c r="N224" s="31">
        <v>0.25</v>
      </c>
      <c r="O224" s="31"/>
      <c r="P224" s="31"/>
      <c r="Q224" s="31"/>
      <c r="R224" s="31"/>
      <c r="S224" s="31"/>
      <c r="T224" s="31">
        <v>0.25</v>
      </c>
      <c r="U224" s="31"/>
      <c r="V224" s="31"/>
      <c r="W224" s="31"/>
      <c r="X224" s="31"/>
      <c r="Y224" s="31"/>
      <c r="Z224" s="31">
        <v>0.25</v>
      </c>
      <c r="AA224" s="31"/>
      <c r="AB224" s="31"/>
      <c r="AC224" s="31"/>
      <c r="AD224" s="31"/>
      <c r="AE224" s="31"/>
      <c r="AF224" s="31">
        <v>0.25</v>
      </c>
      <c r="AG224" s="31"/>
      <c r="AH224" s="31">
        <f t="shared" si="17"/>
        <v>1</v>
      </c>
      <c r="AI224" s="64">
        <v>44928</v>
      </c>
      <c r="AJ224" s="62">
        <v>45275</v>
      </c>
      <c r="AK224" s="44" t="s">
        <v>605</v>
      </c>
      <c r="AL224" s="44" t="s">
        <v>534</v>
      </c>
      <c r="AM224" s="44" t="s">
        <v>535</v>
      </c>
      <c r="AN224" s="25" t="s">
        <v>701</v>
      </c>
      <c r="AO224" s="25" t="s">
        <v>57</v>
      </c>
    </row>
    <row r="225" spans="1:41" ht="199.5" customHeight="1" x14ac:dyDescent="0.25">
      <c r="A225" s="43" t="s">
        <v>40</v>
      </c>
      <c r="B225" s="60" t="s">
        <v>41</v>
      </c>
      <c r="C225" s="76" t="s">
        <v>70</v>
      </c>
      <c r="D225" s="76" t="s">
        <v>70</v>
      </c>
      <c r="E225" s="76" t="s">
        <v>70</v>
      </c>
      <c r="F225" s="45" t="s">
        <v>672</v>
      </c>
      <c r="G225" s="43" t="s">
        <v>596</v>
      </c>
      <c r="H225" s="33">
        <v>0.1</v>
      </c>
      <c r="I225" s="235"/>
      <c r="J225" s="31"/>
      <c r="K225" s="31"/>
      <c r="L225" s="31"/>
      <c r="M225" s="31"/>
      <c r="N225" s="31"/>
      <c r="O225" s="31"/>
      <c r="P225" s="31">
        <v>0.25</v>
      </c>
      <c r="Q225" s="31"/>
      <c r="R225" s="31"/>
      <c r="S225" s="31"/>
      <c r="T225" s="31"/>
      <c r="U225" s="31"/>
      <c r="V225" s="31">
        <v>0.25</v>
      </c>
      <c r="W225" s="31"/>
      <c r="X225" s="31"/>
      <c r="Y225" s="31"/>
      <c r="Z225" s="31"/>
      <c r="AA225" s="31"/>
      <c r="AB225" s="31">
        <v>0.25</v>
      </c>
      <c r="AC225" s="31"/>
      <c r="AD225" s="31"/>
      <c r="AE225" s="31"/>
      <c r="AF225" s="31">
        <v>0.25</v>
      </c>
      <c r="AG225" s="31"/>
      <c r="AH225" s="31">
        <f t="shared" si="17"/>
        <v>1</v>
      </c>
      <c r="AI225" s="64">
        <v>45017</v>
      </c>
      <c r="AJ225" s="62">
        <v>45291</v>
      </c>
      <c r="AK225" s="44" t="s">
        <v>597</v>
      </c>
      <c r="AL225" s="44" t="s">
        <v>55</v>
      </c>
      <c r="AM225" s="44" t="s">
        <v>745</v>
      </c>
      <c r="AN225" s="25" t="s">
        <v>56</v>
      </c>
      <c r="AO225" s="25" t="s">
        <v>57</v>
      </c>
    </row>
    <row r="226" spans="1:41" ht="105" customHeight="1" x14ac:dyDescent="0.25">
      <c r="A226" s="43" t="s">
        <v>40</v>
      </c>
      <c r="B226" s="60" t="s">
        <v>41</v>
      </c>
      <c r="C226" s="76" t="s">
        <v>70</v>
      </c>
      <c r="D226" s="76" t="s">
        <v>70</v>
      </c>
      <c r="E226" s="76" t="s">
        <v>70</v>
      </c>
      <c r="F226" s="45" t="s">
        <v>672</v>
      </c>
      <c r="G226" s="43" t="s">
        <v>602</v>
      </c>
      <c r="H226" s="33">
        <v>0.05</v>
      </c>
      <c r="I226" s="235"/>
      <c r="J226" s="31">
        <v>0.08</v>
      </c>
      <c r="K226" s="31"/>
      <c r="L226" s="31">
        <v>0.08</v>
      </c>
      <c r="M226" s="31"/>
      <c r="N226" s="31">
        <v>0.08</v>
      </c>
      <c r="O226" s="31"/>
      <c r="P226" s="31">
        <v>0.1</v>
      </c>
      <c r="Q226" s="31"/>
      <c r="R226" s="31">
        <v>0.08</v>
      </c>
      <c r="S226" s="31"/>
      <c r="T226" s="31">
        <v>0.08</v>
      </c>
      <c r="U226" s="31"/>
      <c r="V226" s="31">
        <v>0.08</v>
      </c>
      <c r="W226" s="31"/>
      <c r="X226" s="31">
        <v>0.1</v>
      </c>
      <c r="Y226" s="31"/>
      <c r="Z226" s="31">
        <v>0.08</v>
      </c>
      <c r="AA226" s="31"/>
      <c r="AB226" s="31">
        <v>0.08</v>
      </c>
      <c r="AC226" s="31"/>
      <c r="AD226" s="31">
        <v>0.08</v>
      </c>
      <c r="AE226" s="31"/>
      <c r="AF226" s="31">
        <v>0.08</v>
      </c>
      <c r="AG226" s="31"/>
      <c r="AH226" s="31">
        <f t="shared" si="17"/>
        <v>0.99999999999999978</v>
      </c>
      <c r="AI226" s="64">
        <v>44928</v>
      </c>
      <c r="AJ226" s="62">
        <v>45291</v>
      </c>
      <c r="AK226" s="44" t="s">
        <v>603</v>
      </c>
      <c r="AL226" s="44" t="s">
        <v>157</v>
      </c>
      <c r="AM226" s="44" t="s">
        <v>158</v>
      </c>
      <c r="AN226" s="25" t="s">
        <v>159</v>
      </c>
      <c r="AO226" s="25" t="s">
        <v>57</v>
      </c>
    </row>
    <row r="227" spans="1:41" s="35" customFormat="1" ht="99" customHeight="1" x14ac:dyDescent="0.25">
      <c r="A227" s="43" t="s">
        <v>40</v>
      </c>
      <c r="B227" s="60" t="s">
        <v>41</v>
      </c>
      <c r="C227" s="76" t="s">
        <v>70</v>
      </c>
      <c r="D227" s="76" t="s">
        <v>70</v>
      </c>
      <c r="E227" s="76" t="s">
        <v>70</v>
      </c>
      <c r="F227" s="45" t="s">
        <v>673</v>
      </c>
      <c r="G227" s="50" t="s">
        <v>674</v>
      </c>
      <c r="H227" s="78">
        <v>0.1</v>
      </c>
      <c r="I227" s="235"/>
      <c r="J227" s="301"/>
      <c r="K227" s="301"/>
      <c r="L227" s="301"/>
      <c r="M227" s="301"/>
      <c r="N227" s="301"/>
      <c r="O227" s="301"/>
      <c r="P227" s="302"/>
      <c r="Q227" s="301"/>
      <c r="R227" s="161">
        <v>0.05</v>
      </c>
      <c r="S227" s="301"/>
      <c r="T227" s="161">
        <v>0.05</v>
      </c>
      <c r="U227" s="302"/>
      <c r="V227" s="302">
        <v>0.05</v>
      </c>
      <c r="W227" s="301"/>
      <c r="X227" s="302">
        <v>0.05</v>
      </c>
      <c r="Y227" s="301"/>
      <c r="Z227" s="302">
        <v>0.05</v>
      </c>
      <c r="AA227" s="301"/>
      <c r="AB227" s="302">
        <v>0.05</v>
      </c>
      <c r="AC227" s="301"/>
      <c r="AD227" s="302">
        <v>0.7</v>
      </c>
      <c r="AE227" s="301"/>
      <c r="AF227" s="302"/>
      <c r="AG227" s="301"/>
      <c r="AH227" s="31">
        <f t="shared" si="17"/>
        <v>1</v>
      </c>
      <c r="AI227" s="79">
        <v>45047</v>
      </c>
      <c r="AJ227" s="79">
        <v>45260</v>
      </c>
      <c r="AK227" s="50" t="s">
        <v>725</v>
      </c>
      <c r="AL227" s="44" t="s">
        <v>55</v>
      </c>
      <c r="AM227" s="44" t="s">
        <v>745</v>
      </c>
      <c r="AN227" s="25" t="s">
        <v>56</v>
      </c>
      <c r="AO227" s="25" t="s">
        <v>57</v>
      </c>
    </row>
    <row r="228" spans="1:41" s="35" customFormat="1" ht="105" x14ac:dyDescent="0.25">
      <c r="A228" s="43" t="s">
        <v>40</v>
      </c>
      <c r="B228" s="60" t="s">
        <v>41</v>
      </c>
      <c r="C228" s="76" t="s">
        <v>70</v>
      </c>
      <c r="D228" s="76" t="s">
        <v>70</v>
      </c>
      <c r="E228" s="76" t="s">
        <v>70</v>
      </c>
      <c r="F228" s="45" t="s">
        <v>675</v>
      </c>
      <c r="G228" s="50" t="s">
        <v>759</v>
      </c>
      <c r="H228" s="78">
        <v>0.1</v>
      </c>
      <c r="I228" s="235"/>
      <c r="J228" s="76"/>
      <c r="K228" s="76"/>
      <c r="L228" s="76"/>
      <c r="M228" s="76"/>
      <c r="N228" s="76"/>
      <c r="O228" s="76"/>
      <c r="P228" s="78"/>
      <c r="Q228" s="76"/>
      <c r="R228" s="31">
        <v>0.2</v>
      </c>
      <c r="S228" s="76"/>
      <c r="T228" s="31">
        <v>0.3</v>
      </c>
      <c r="U228" s="78"/>
      <c r="V228" s="78">
        <v>0.5</v>
      </c>
      <c r="W228" s="76"/>
      <c r="X228" s="76"/>
      <c r="Y228" s="76"/>
      <c r="Z228" s="76"/>
      <c r="AA228" s="76"/>
      <c r="AB228" s="78"/>
      <c r="AC228" s="76"/>
      <c r="AD228" s="76"/>
      <c r="AE228" s="76"/>
      <c r="AF228" s="78"/>
      <c r="AG228" s="76"/>
      <c r="AH228" s="31">
        <f t="shared" si="17"/>
        <v>1</v>
      </c>
      <c r="AI228" s="79">
        <v>45047</v>
      </c>
      <c r="AJ228" s="79">
        <v>45138</v>
      </c>
      <c r="AK228" s="50" t="s">
        <v>727</v>
      </c>
      <c r="AL228" s="43" t="s">
        <v>726</v>
      </c>
      <c r="AM228" s="50" t="s">
        <v>74</v>
      </c>
      <c r="AN228" s="25" t="s">
        <v>47</v>
      </c>
      <c r="AO228" s="50" t="s">
        <v>57</v>
      </c>
    </row>
    <row r="229" spans="1:41" s="28" customFormat="1" ht="98.25" customHeight="1" x14ac:dyDescent="0.25">
      <c r="A229" s="43" t="s">
        <v>40</v>
      </c>
      <c r="B229" s="60" t="s">
        <v>41</v>
      </c>
      <c r="C229" s="76" t="s">
        <v>70</v>
      </c>
      <c r="D229" s="76" t="s">
        <v>70</v>
      </c>
      <c r="E229" s="76" t="s">
        <v>70</v>
      </c>
      <c r="F229" s="45" t="s">
        <v>649</v>
      </c>
      <c r="G229" s="43" t="s">
        <v>589</v>
      </c>
      <c r="H229" s="78">
        <v>0.1</v>
      </c>
      <c r="I229" s="235"/>
      <c r="J229" s="60"/>
      <c r="K229" s="60"/>
      <c r="L229" s="60"/>
      <c r="M229" s="60"/>
      <c r="N229" s="60"/>
      <c r="O229" s="60"/>
      <c r="P229" s="60"/>
      <c r="Q229" s="60"/>
      <c r="R229" s="60"/>
      <c r="S229" s="60"/>
      <c r="T229" s="63">
        <v>0.1</v>
      </c>
      <c r="U229" s="60"/>
      <c r="V229" s="63">
        <v>0.2</v>
      </c>
      <c r="W229" s="60"/>
      <c r="X229" s="63">
        <v>0.2</v>
      </c>
      <c r="Y229" s="60"/>
      <c r="Z229" s="63">
        <v>0.2</v>
      </c>
      <c r="AA229" s="60"/>
      <c r="AB229" s="63">
        <v>0.2</v>
      </c>
      <c r="AC229" s="60"/>
      <c r="AD229" s="63">
        <v>0.1</v>
      </c>
      <c r="AE229" s="60"/>
      <c r="AF229" s="60"/>
      <c r="AG229" s="60"/>
      <c r="AH229" s="31">
        <f t="shared" ref="AH229:AH241" si="18">+J229+L229+N229+P229+R229+T229+V229+X229+Z229+AB229+AD229+AF229</f>
        <v>0.99999999999999989</v>
      </c>
      <c r="AI229" s="64">
        <v>45078</v>
      </c>
      <c r="AJ229" s="64">
        <v>45260</v>
      </c>
      <c r="AK229" s="43" t="s">
        <v>590</v>
      </c>
      <c r="AL229" s="43" t="s">
        <v>703</v>
      </c>
      <c r="AM229" s="43" t="s">
        <v>549</v>
      </c>
      <c r="AN229" s="25" t="s">
        <v>47</v>
      </c>
      <c r="AO229" s="25" t="s">
        <v>57</v>
      </c>
    </row>
    <row r="230" spans="1:41" ht="77.25" x14ac:dyDescent="0.25">
      <c r="A230" s="43" t="s">
        <v>40</v>
      </c>
      <c r="B230" s="60" t="s">
        <v>41</v>
      </c>
      <c r="C230" s="76" t="s">
        <v>70</v>
      </c>
      <c r="D230" s="76" t="s">
        <v>70</v>
      </c>
      <c r="E230" s="76" t="s">
        <v>70</v>
      </c>
      <c r="F230" s="45" t="s">
        <v>649</v>
      </c>
      <c r="G230" s="43" t="s">
        <v>600</v>
      </c>
      <c r="H230" s="78">
        <v>0.1</v>
      </c>
      <c r="I230" s="235"/>
      <c r="J230" s="31"/>
      <c r="K230" s="31"/>
      <c r="L230" s="31"/>
      <c r="M230" s="31"/>
      <c r="N230" s="31">
        <v>0.25</v>
      </c>
      <c r="O230" s="31"/>
      <c r="P230" s="31"/>
      <c r="Q230" s="31"/>
      <c r="R230" s="31"/>
      <c r="S230" s="31"/>
      <c r="T230" s="31">
        <v>0.25</v>
      </c>
      <c r="U230" s="31"/>
      <c r="V230" s="31"/>
      <c r="W230" s="31"/>
      <c r="X230" s="31"/>
      <c r="Y230" s="31"/>
      <c r="Z230" s="31">
        <v>0.25</v>
      </c>
      <c r="AA230" s="31"/>
      <c r="AB230" s="31"/>
      <c r="AC230" s="31"/>
      <c r="AD230" s="31"/>
      <c r="AE230" s="31"/>
      <c r="AF230" s="31">
        <v>0.25</v>
      </c>
      <c r="AG230" s="31"/>
      <c r="AH230" s="31">
        <f t="shared" si="18"/>
        <v>1</v>
      </c>
      <c r="AI230" s="64">
        <v>44986</v>
      </c>
      <c r="AJ230" s="62">
        <v>45291</v>
      </c>
      <c r="AK230" s="44" t="s">
        <v>601</v>
      </c>
      <c r="AL230" s="44" t="s">
        <v>157</v>
      </c>
      <c r="AM230" s="44" t="s">
        <v>158</v>
      </c>
      <c r="AN230" s="25" t="s">
        <v>159</v>
      </c>
      <c r="AO230" s="25" t="s">
        <v>57</v>
      </c>
    </row>
    <row r="231" spans="1:41" ht="103.5" customHeight="1" x14ac:dyDescent="0.25">
      <c r="A231" s="43" t="s">
        <v>40</v>
      </c>
      <c r="B231" s="60" t="s">
        <v>41</v>
      </c>
      <c r="C231" s="76" t="s">
        <v>70</v>
      </c>
      <c r="D231" s="76" t="s">
        <v>70</v>
      </c>
      <c r="E231" s="76" t="s">
        <v>70</v>
      </c>
      <c r="F231" s="45" t="s">
        <v>651</v>
      </c>
      <c r="G231" s="43" t="s">
        <v>665</v>
      </c>
      <c r="H231" s="78">
        <v>0.1</v>
      </c>
      <c r="I231" s="235"/>
      <c r="J231" s="31"/>
      <c r="K231" s="31"/>
      <c r="L231" s="31"/>
      <c r="M231" s="31"/>
      <c r="N231" s="31"/>
      <c r="O231" s="31"/>
      <c r="P231" s="31"/>
      <c r="Q231" s="31"/>
      <c r="R231" s="31">
        <v>0.5</v>
      </c>
      <c r="S231" s="31"/>
      <c r="T231" s="31"/>
      <c r="U231" s="31"/>
      <c r="V231" s="31"/>
      <c r="W231" s="31"/>
      <c r="X231" s="31"/>
      <c r="Y231" s="31"/>
      <c r="Z231" s="31">
        <v>0.5</v>
      </c>
      <c r="AA231" s="31"/>
      <c r="AB231" s="31"/>
      <c r="AC231" s="31"/>
      <c r="AD231" s="31"/>
      <c r="AE231" s="31"/>
      <c r="AF231" s="31"/>
      <c r="AG231" s="31"/>
      <c r="AH231" s="31">
        <f t="shared" si="18"/>
        <v>1</v>
      </c>
      <c r="AI231" s="64">
        <v>45047</v>
      </c>
      <c r="AJ231" s="62">
        <v>45199</v>
      </c>
      <c r="AK231" s="43" t="s">
        <v>606</v>
      </c>
      <c r="AL231" s="44" t="s">
        <v>55</v>
      </c>
      <c r="AM231" s="44" t="s">
        <v>745</v>
      </c>
      <c r="AN231" s="25" t="s">
        <v>56</v>
      </c>
      <c r="AO231" s="25" t="s">
        <v>57</v>
      </c>
    </row>
    <row r="232" spans="1:41" ht="77.25" x14ac:dyDescent="0.25">
      <c r="A232" s="43" t="s">
        <v>40</v>
      </c>
      <c r="B232" s="60" t="s">
        <v>41</v>
      </c>
      <c r="C232" s="76" t="s">
        <v>70</v>
      </c>
      <c r="D232" s="76" t="s">
        <v>70</v>
      </c>
      <c r="E232" s="76" t="s">
        <v>70</v>
      </c>
      <c r="F232" s="45" t="s">
        <v>651</v>
      </c>
      <c r="G232" s="43" t="s">
        <v>593</v>
      </c>
      <c r="H232" s="33">
        <v>0.1</v>
      </c>
      <c r="I232" s="235"/>
      <c r="J232" s="31"/>
      <c r="K232" s="31"/>
      <c r="L232" s="31"/>
      <c r="M232" s="31"/>
      <c r="N232" s="31"/>
      <c r="O232" s="31"/>
      <c r="P232" s="31">
        <v>1</v>
      </c>
      <c r="Q232" s="31"/>
      <c r="R232" s="31"/>
      <c r="S232" s="31"/>
      <c r="T232" s="31"/>
      <c r="U232" s="31"/>
      <c r="V232" s="31"/>
      <c r="W232" s="31"/>
      <c r="X232" s="31"/>
      <c r="Y232" s="31"/>
      <c r="Z232" s="31"/>
      <c r="AA232" s="31"/>
      <c r="AB232" s="31"/>
      <c r="AC232" s="31"/>
      <c r="AD232" s="31"/>
      <c r="AE232" s="31"/>
      <c r="AF232" s="31"/>
      <c r="AG232" s="31"/>
      <c r="AH232" s="31">
        <f t="shared" si="18"/>
        <v>1</v>
      </c>
      <c r="AI232" s="64">
        <v>45017</v>
      </c>
      <c r="AJ232" s="62">
        <v>45046</v>
      </c>
      <c r="AK232" s="44" t="s">
        <v>594</v>
      </c>
      <c r="AL232" s="43" t="s">
        <v>463</v>
      </c>
      <c r="AM232" s="44" t="s">
        <v>464</v>
      </c>
      <c r="AN232" s="25" t="s">
        <v>465</v>
      </c>
      <c r="AO232" s="25" t="s">
        <v>57</v>
      </c>
    </row>
    <row r="233" spans="1:41" ht="77.25" customHeight="1" x14ac:dyDescent="0.25">
      <c r="A233" s="43" t="s">
        <v>40</v>
      </c>
      <c r="B233" s="60" t="s">
        <v>41</v>
      </c>
      <c r="C233" s="76" t="s">
        <v>70</v>
      </c>
      <c r="D233" s="76" t="s">
        <v>70</v>
      </c>
      <c r="E233" s="76" t="s">
        <v>70</v>
      </c>
      <c r="F233" s="44" t="s">
        <v>642</v>
      </c>
      <c r="G233" s="43" t="s">
        <v>664</v>
      </c>
      <c r="H233" s="31">
        <v>0.05</v>
      </c>
      <c r="I233" s="259" t="e">
        <f>+H233+H234+#REF!+H235+H236+H237-+H238+H239+H240+H241+H242+H243</f>
        <v>#REF!</v>
      </c>
      <c r="J233" s="33"/>
      <c r="K233" s="33"/>
      <c r="L233" s="33"/>
      <c r="M233" s="33"/>
      <c r="N233" s="33">
        <v>0.2</v>
      </c>
      <c r="O233" s="33"/>
      <c r="P233" s="33">
        <v>0.8</v>
      </c>
      <c r="Q233" s="33"/>
      <c r="R233" s="33"/>
      <c r="S233" s="33"/>
      <c r="T233" s="33"/>
      <c r="U233" s="33"/>
      <c r="V233" s="33"/>
      <c r="W233" s="33"/>
      <c r="X233" s="33"/>
      <c r="Y233" s="33"/>
      <c r="Z233" s="33"/>
      <c r="AA233" s="33"/>
      <c r="AB233" s="33"/>
      <c r="AC233" s="33"/>
      <c r="AD233" s="33"/>
      <c r="AE233" s="33"/>
      <c r="AF233" s="33"/>
      <c r="AG233" s="33"/>
      <c r="AH233" s="31">
        <f t="shared" si="18"/>
        <v>1</v>
      </c>
      <c r="AI233" s="64">
        <v>44986</v>
      </c>
      <c r="AJ233" s="62">
        <v>45046</v>
      </c>
      <c r="AK233" s="43" t="s">
        <v>561</v>
      </c>
      <c r="AL233" s="43" t="s">
        <v>157</v>
      </c>
      <c r="AM233" s="43" t="s">
        <v>158</v>
      </c>
      <c r="AN233" s="43" t="s">
        <v>159</v>
      </c>
      <c r="AO233" s="43" t="s">
        <v>57</v>
      </c>
    </row>
    <row r="234" spans="1:41" ht="75" x14ac:dyDescent="0.25">
      <c r="A234" s="43" t="s">
        <v>40</v>
      </c>
      <c r="B234" s="60" t="s">
        <v>41</v>
      </c>
      <c r="C234" s="76" t="s">
        <v>70</v>
      </c>
      <c r="D234" s="76" t="s">
        <v>70</v>
      </c>
      <c r="E234" s="76" t="s">
        <v>70</v>
      </c>
      <c r="F234" s="44" t="s">
        <v>642</v>
      </c>
      <c r="G234" s="43" t="s">
        <v>564</v>
      </c>
      <c r="H234" s="31">
        <v>0.2</v>
      </c>
      <c r="I234" s="259"/>
      <c r="J234" s="31">
        <v>1</v>
      </c>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f t="shared" si="18"/>
        <v>1</v>
      </c>
      <c r="AI234" s="64">
        <v>44928</v>
      </c>
      <c r="AJ234" s="62">
        <v>44957</v>
      </c>
      <c r="AK234" s="43" t="s">
        <v>565</v>
      </c>
      <c r="AL234" s="44" t="s">
        <v>55</v>
      </c>
      <c r="AM234" s="25" t="s">
        <v>706</v>
      </c>
      <c r="AN234" s="25" t="s">
        <v>56</v>
      </c>
      <c r="AO234" s="25" t="s">
        <v>57</v>
      </c>
    </row>
    <row r="235" spans="1:41" ht="76.5" x14ac:dyDescent="0.25">
      <c r="A235" s="43" t="s">
        <v>40</v>
      </c>
      <c r="B235" s="60" t="s">
        <v>41</v>
      </c>
      <c r="C235" s="76" t="s">
        <v>70</v>
      </c>
      <c r="D235" s="76" t="s">
        <v>70</v>
      </c>
      <c r="E235" s="76" t="s">
        <v>70</v>
      </c>
      <c r="F235" s="44" t="s">
        <v>643</v>
      </c>
      <c r="G235" s="43" t="s">
        <v>562</v>
      </c>
      <c r="H235" s="31">
        <v>0.05</v>
      </c>
      <c r="I235" s="259"/>
      <c r="J235" s="33"/>
      <c r="K235" s="33"/>
      <c r="L235" s="33"/>
      <c r="M235" s="33"/>
      <c r="N235" s="33">
        <v>0.25</v>
      </c>
      <c r="O235" s="33"/>
      <c r="P235" s="33"/>
      <c r="Q235" s="33"/>
      <c r="R235" s="33"/>
      <c r="S235" s="33"/>
      <c r="T235" s="33">
        <v>0.25</v>
      </c>
      <c r="U235" s="33"/>
      <c r="V235" s="33"/>
      <c r="W235" s="33"/>
      <c r="X235" s="33"/>
      <c r="Y235" s="33"/>
      <c r="Z235" s="33">
        <v>0.25</v>
      </c>
      <c r="AA235" s="33"/>
      <c r="AB235" s="33"/>
      <c r="AC235" s="33"/>
      <c r="AD235" s="33"/>
      <c r="AE235" s="33"/>
      <c r="AF235" s="33">
        <v>0.25</v>
      </c>
      <c r="AG235" s="33"/>
      <c r="AH235" s="31">
        <f t="shared" si="18"/>
        <v>1</v>
      </c>
      <c r="AI235" s="64">
        <v>44986</v>
      </c>
      <c r="AJ235" s="64">
        <v>45291</v>
      </c>
      <c r="AK235" s="43" t="s">
        <v>563</v>
      </c>
      <c r="AL235" s="43" t="s">
        <v>157</v>
      </c>
      <c r="AM235" s="43" t="s">
        <v>158</v>
      </c>
      <c r="AN235" s="43" t="s">
        <v>159</v>
      </c>
      <c r="AO235" s="43" t="s">
        <v>57</v>
      </c>
    </row>
    <row r="236" spans="1:41" ht="76.5" x14ac:dyDescent="0.25">
      <c r="A236" s="43" t="s">
        <v>40</v>
      </c>
      <c r="B236" s="60" t="s">
        <v>41</v>
      </c>
      <c r="C236" s="76" t="s">
        <v>70</v>
      </c>
      <c r="D236" s="76" t="s">
        <v>70</v>
      </c>
      <c r="E236" s="76" t="s">
        <v>70</v>
      </c>
      <c r="F236" s="44" t="s">
        <v>646</v>
      </c>
      <c r="G236" s="158" t="s">
        <v>572</v>
      </c>
      <c r="H236" s="31">
        <v>0.2</v>
      </c>
      <c r="I236" s="259"/>
      <c r="J236" s="31"/>
      <c r="K236" s="31"/>
      <c r="L236" s="31"/>
      <c r="M236" s="31"/>
      <c r="N236" s="31"/>
      <c r="O236" s="31"/>
      <c r="P236" s="31"/>
      <c r="Q236" s="31"/>
      <c r="R236" s="31"/>
      <c r="S236" s="31"/>
      <c r="T236" s="31"/>
      <c r="U236" s="31"/>
      <c r="V236" s="31"/>
      <c r="W236" s="31"/>
      <c r="X236" s="31"/>
      <c r="Y236" s="31"/>
      <c r="Z236" s="31"/>
      <c r="AA236" s="31"/>
      <c r="AB236" s="31">
        <v>0.1</v>
      </c>
      <c r="AC236" s="31"/>
      <c r="AD236" s="31">
        <v>0.1</v>
      </c>
      <c r="AE236" s="31"/>
      <c r="AF236" s="31">
        <v>0.8</v>
      </c>
      <c r="AG236" s="31"/>
      <c r="AH236" s="31">
        <f t="shared" si="18"/>
        <v>1</v>
      </c>
      <c r="AI236" s="64">
        <v>44958</v>
      </c>
      <c r="AJ236" s="62">
        <v>45046</v>
      </c>
      <c r="AK236" s="44" t="s">
        <v>544</v>
      </c>
      <c r="AL236" s="44" t="s">
        <v>157</v>
      </c>
      <c r="AM236" s="44" t="s">
        <v>158</v>
      </c>
      <c r="AN236" s="25" t="s">
        <v>159</v>
      </c>
      <c r="AO236" s="25" t="s">
        <v>57</v>
      </c>
    </row>
    <row r="237" spans="1:41" ht="76.5" x14ac:dyDescent="0.25">
      <c r="A237" s="43" t="s">
        <v>40</v>
      </c>
      <c r="B237" s="60" t="s">
        <v>41</v>
      </c>
      <c r="C237" s="76" t="s">
        <v>70</v>
      </c>
      <c r="D237" s="76" t="s">
        <v>70</v>
      </c>
      <c r="E237" s="76" t="s">
        <v>70</v>
      </c>
      <c r="F237" s="44" t="s">
        <v>646</v>
      </c>
      <c r="G237" s="43" t="s">
        <v>574</v>
      </c>
      <c r="H237" s="31">
        <v>0.05</v>
      </c>
      <c r="I237" s="259"/>
      <c r="J237" s="31"/>
      <c r="K237" s="31"/>
      <c r="L237" s="31"/>
      <c r="M237" s="31"/>
      <c r="N237" s="31">
        <v>0.5</v>
      </c>
      <c r="O237" s="31"/>
      <c r="P237" s="31"/>
      <c r="Q237" s="31"/>
      <c r="R237" s="31"/>
      <c r="S237" s="31"/>
      <c r="T237" s="31"/>
      <c r="U237" s="31"/>
      <c r="V237" s="31"/>
      <c r="W237" s="31"/>
      <c r="X237" s="31">
        <v>0.5</v>
      </c>
      <c r="Y237" s="31"/>
      <c r="Z237" s="31"/>
      <c r="AA237" s="31"/>
      <c r="AB237" s="31"/>
      <c r="AC237" s="31"/>
      <c r="AD237" s="31"/>
      <c r="AE237" s="31"/>
      <c r="AF237" s="31"/>
      <c r="AG237" s="31"/>
      <c r="AH237" s="31">
        <f t="shared" si="18"/>
        <v>1</v>
      </c>
      <c r="AI237" s="64">
        <v>44986</v>
      </c>
      <c r="AJ237" s="62">
        <v>45169</v>
      </c>
      <c r="AK237" s="44" t="s">
        <v>575</v>
      </c>
      <c r="AL237" s="44" t="s">
        <v>55</v>
      </c>
      <c r="AM237" s="25" t="s">
        <v>745</v>
      </c>
      <c r="AN237" s="25" t="s">
        <v>56</v>
      </c>
      <c r="AO237" s="25" t="s">
        <v>57</v>
      </c>
    </row>
    <row r="238" spans="1:41" ht="76.5" x14ac:dyDescent="0.25">
      <c r="A238" s="43" t="s">
        <v>40</v>
      </c>
      <c r="B238" s="60" t="s">
        <v>41</v>
      </c>
      <c r="C238" s="76" t="s">
        <v>70</v>
      </c>
      <c r="D238" s="76" t="s">
        <v>70</v>
      </c>
      <c r="E238" s="76" t="s">
        <v>70</v>
      </c>
      <c r="F238" s="44" t="s">
        <v>641</v>
      </c>
      <c r="G238" s="43" t="s">
        <v>576</v>
      </c>
      <c r="H238" s="31">
        <v>0.05</v>
      </c>
      <c r="I238" s="259"/>
      <c r="J238" s="31">
        <v>0.08</v>
      </c>
      <c r="K238" s="31"/>
      <c r="L238" s="31">
        <v>0.08</v>
      </c>
      <c r="M238" s="31"/>
      <c r="N238" s="31">
        <v>0.08</v>
      </c>
      <c r="O238" s="31"/>
      <c r="P238" s="31">
        <v>0.1</v>
      </c>
      <c r="Q238" s="31"/>
      <c r="R238" s="31">
        <v>0.08</v>
      </c>
      <c r="S238" s="31"/>
      <c r="T238" s="31">
        <v>0.08</v>
      </c>
      <c r="U238" s="31"/>
      <c r="V238" s="31">
        <v>0.08</v>
      </c>
      <c r="W238" s="31"/>
      <c r="X238" s="31">
        <v>0.1</v>
      </c>
      <c r="Y238" s="31"/>
      <c r="Z238" s="31">
        <v>0.08</v>
      </c>
      <c r="AA238" s="31"/>
      <c r="AB238" s="31">
        <v>0.08</v>
      </c>
      <c r="AC238" s="31"/>
      <c r="AD238" s="31">
        <v>0.08</v>
      </c>
      <c r="AE238" s="31"/>
      <c r="AF238" s="31">
        <v>0.08</v>
      </c>
      <c r="AG238" s="31"/>
      <c r="AH238" s="31">
        <f t="shared" si="18"/>
        <v>0.99999999999999978</v>
      </c>
      <c r="AI238" s="64">
        <v>44928</v>
      </c>
      <c r="AJ238" s="62">
        <v>45291</v>
      </c>
      <c r="AK238" s="44" t="s">
        <v>577</v>
      </c>
      <c r="AL238" s="44" t="s">
        <v>699</v>
      </c>
      <c r="AM238" s="44" t="s">
        <v>715</v>
      </c>
      <c r="AN238" s="25" t="s">
        <v>714</v>
      </c>
      <c r="AO238" s="25" t="s">
        <v>57</v>
      </c>
    </row>
    <row r="239" spans="1:41" ht="76.5" x14ac:dyDescent="0.25">
      <c r="A239" s="43" t="s">
        <v>40</v>
      </c>
      <c r="B239" s="60" t="s">
        <v>41</v>
      </c>
      <c r="C239" s="76" t="s">
        <v>70</v>
      </c>
      <c r="D239" s="76" t="s">
        <v>70</v>
      </c>
      <c r="E239" s="76" t="s">
        <v>70</v>
      </c>
      <c r="F239" s="44" t="s">
        <v>641</v>
      </c>
      <c r="G239" s="43" t="s">
        <v>578</v>
      </c>
      <c r="H239" s="31">
        <v>0.1</v>
      </c>
      <c r="I239" s="259"/>
      <c r="J239" s="31"/>
      <c r="K239" s="31"/>
      <c r="L239" s="31"/>
      <c r="M239" s="31"/>
      <c r="N239" s="31"/>
      <c r="O239" s="31"/>
      <c r="P239" s="31"/>
      <c r="Q239" s="31"/>
      <c r="R239" s="31">
        <v>1</v>
      </c>
      <c r="S239" s="31"/>
      <c r="T239" s="31"/>
      <c r="U239" s="31"/>
      <c r="V239" s="31"/>
      <c r="W239" s="31"/>
      <c r="X239" s="31"/>
      <c r="Y239" s="31"/>
      <c r="Z239" s="31"/>
      <c r="AA239" s="31"/>
      <c r="AB239" s="31"/>
      <c r="AC239" s="31"/>
      <c r="AD239" s="31"/>
      <c r="AE239" s="31"/>
      <c r="AF239" s="31"/>
      <c r="AG239" s="31"/>
      <c r="AH239" s="31">
        <f t="shared" si="18"/>
        <v>1</v>
      </c>
      <c r="AI239" s="64">
        <v>45047</v>
      </c>
      <c r="AJ239" s="62">
        <v>45077</v>
      </c>
      <c r="AK239" s="44" t="s">
        <v>579</v>
      </c>
      <c r="AL239" s="44" t="s">
        <v>55</v>
      </c>
      <c r="AM239" s="25" t="s">
        <v>745</v>
      </c>
      <c r="AN239" s="25" t="s">
        <v>56</v>
      </c>
      <c r="AO239" s="25" t="s">
        <v>57</v>
      </c>
    </row>
    <row r="240" spans="1:41" ht="76.5" x14ac:dyDescent="0.25">
      <c r="A240" s="43" t="s">
        <v>40</v>
      </c>
      <c r="B240" s="60" t="s">
        <v>41</v>
      </c>
      <c r="C240" s="76" t="s">
        <v>70</v>
      </c>
      <c r="D240" s="76" t="s">
        <v>70</v>
      </c>
      <c r="E240" s="76" t="s">
        <v>70</v>
      </c>
      <c r="F240" s="44" t="s">
        <v>641</v>
      </c>
      <c r="G240" s="43" t="s">
        <v>559</v>
      </c>
      <c r="H240" s="31">
        <v>0.1</v>
      </c>
      <c r="I240" s="259"/>
      <c r="J240" s="60"/>
      <c r="K240" s="60"/>
      <c r="L240" s="63">
        <v>0.2</v>
      </c>
      <c r="M240" s="60"/>
      <c r="N240" s="33">
        <v>0.8</v>
      </c>
      <c r="O240" s="60"/>
      <c r="P240" s="33"/>
      <c r="Q240" s="60"/>
      <c r="R240" s="33"/>
      <c r="S240" s="60"/>
      <c r="T240" s="33"/>
      <c r="U240" s="60"/>
      <c r="V240" s="60"/>
      <c r="W240" s="60"/>
      <c r="X240" s="60"/>
      <c r="Y240" s="60"/>
      <c r="Z240" s="60"/>
      <c r="AA240" s="60"/>
      <c r="AB240" s="60"/>
      <c r="AC240" s="60"/>
      <c r="AD240" s="33"/>
      <c r="AE240" s="60"/>
      <c r="AF240" s="33"/>
      <c r="AG240" s="60"/>
      <c r="AH240" s="31">
        <f t="shared" si="18"/>
        <v>1</v>
      </c>
      <c r="AI240" s="64">
        <v>44958</v>
      </c>
      <c r="AJ240" s="64">
        <v>45015</v>
      </c>
      <c r="AK240" s="43" t="s">
        <v>560</v>
      </c>
      <c r="AL240" s="43" t="s">
        <v>157</v>
      </c>
      <c r="AM240" s="43" t="s">
        <v>158</v>
      </c>
      <c r="AN240" s="43" t="s">
        <v>159</v>
      </c>
      <c r="AO240" s="43" t="s">
        <v>57</v>
      </c>
    </row>
    <row r="241" spans="1:41" s="28" customFormat="1" ht="75" customHeight="1" x14ac:dyDescent="0.25">
      <c r="A241" s="43" t="s">
        <v>40</v>
      </c>
      <c r="B241" s="60" t="s">
        <v>41</v>
      </c>
      <c r="C241" s="76" t="s">
        <v>70</v>
      </c>
      <c r="D241" s="76" t="s">
        <v>70</v>
      </c>
      <c r="E241" s="76" t="s">
        <v>70</v>
      </c>
      <c r="F241" s="44" t="s">
        <v>641</v>
      </c>
      <c r="G241" s="158" t="s">
        <v>840</v>
      </c>
      <c r="H241" s="31">
        <v>0.1</v>
      </c>
      <c r="I241" s="259"/>
      <c r="J241" s="43"/>
      <c r="K241" s="43"/>
      <c r="L241" s="43"/>
      <c r="M241" s="43"/>
      <c r="N241" s="57"/>
      <c r="O241" s="43"/>
      <c r="P241" s="57">
        <v>0.25</v>
      </c>
      <c r="Q241" s="43"/>
      <c r="R241" s="43"/>
      <c r="S241" s="43"/>
      <c r="T241" s="57"/>
      <c r="U241" s="43"/>
      <c r="V241" s="57">
        <v>0.25</v>
      </c>
      <c r="W241" s="43"/>
      <c r="X241" s="43"/>
      <c r="Y241" s="43"/>
      <c r="Z241" s="57"/>
      <c r="AA241" s="43"/>
      <c r="AB241" s="57">
        <v>0.25</v>
      </c>
      <c r="AC241" s="43"/>
      <c r="AD241" s="43"/>
      <c r="AE241" s="43"/>
      <c r="AF241" s="57">
        <v>0.25</v>
      </c>
      <c r="AG241" s="43"/>
      <c r="AH241" s="31">
        <f t="shared" si="18"/>
        <v>1</v>
      </c>
      <c r="AI241" s="64">
        <v>44986</v>
      </c>
      <c r="AJ241" s="64">
        <v>45291</v>
      </c>
      <c r="AK241" s="43" t="s">
        <v>102</v>
      </c>
      <c r="AL241" s="43" t="s">
        <v>703</v>
      </c>
      <c r="AM241" s="43" t="s">
        <v>549</v>
      </c>
      <c r="AN241" s="25" t="s">
        <v>47</v>
      </c>
      <c r="AO241" s="25" t="s">
        <v>57</v>
      </c>
    </row>
    <row r="242" spans="1:41" s="28" customFormat="1" ht="61.5" x14ac:dyDescent="0.25">
      <c r="A242" s="43" t="s">
        <v>40</v>
      </c>
      <c r="B242" s="60" t="s">
        <v>41</v>
      </c>
      <c r="C242" s="76" t="s">
        <v>70</v>
      </c>
      <c r="D242" s="76" t="s">
        <v>70</v>
      </c>
      <c r="E242" s="76" t="s">
        <v>70</v>
      </c>
      <c r="F242" s="44" t="s">
        <v>678</v>
      </c>
      <c r="G242" s="43" t="s">
        <v>679</v>
      </c>
      <c r="H242" s="31">
        <v>0.05</v>
      </c>
      <c r="I242" s="259"/>
      <c r="J242" s="43"/>
      <c r="K242" s="43"/>
      <c r="L242" s="43"/>
      <c r="M242" s="43"/>
      <c r="N242" s="57">
        <v>0.25</v>
      </c>
      <c r="O242" s="43"/>
      <c r="P242" s="43"/>
      <c r="Q242" s="43"/>
      <c r="R242" s="43"/>
      <c r="S242" s="43"/>
      <c r="T242" s="57">
        <v>0.25</v>
      </c>
      <c r="U242" s="43"/>
      <c r="V242" s="43"/>
      <c r="W242" s="43"/>
      <c r="X242" s="43"/>
      <c r="Y242" s="43"/>
      <c r="Z242" s="57">
        <v>0.25</v>
      </c>
      <c r="AA242" s="43"/>
      <c r="AB242" s="43"/>
      <c r="AC242" s="43"/>
      <c r="AD242" s="43"/>
      <c r="AE242" s="43"/>
      <c r="AF242" s="57">
        <v>0.25</v>
      </c>
      <c r="AG242" s="43"/>
      <c r="AH242" s="31">
        <f t="shared" ref="AH242" si="19">+J242+L242+N242+P242+R242+T242+V242+X242+Z242+AB242+AD242+AF242</f>
        <v>1</v>
      </c>
      <c r="AI242" s="64">
        <v>44986</v>
      </c>
      <c r="AJ242" s="64">
        <v>45291</v>
      </c>
      <c r="AK242" s="43" t="s">
        <v>728</v>
      </c>
      <c r="AL242" s="43" t="s">
        <v>157</v>
      </c>
      <c r="AM242" s="43" t="s">
        <v>158</v>
      </c>
      <c r="AN242" s="43" t="s">
        <v>159</v>
      </c>
      <c r="AO242" s="43" t="s">
        <v>57</v>
      </c>
    </row>
    <row r="243" spans="1:41" ht="90" x14ac:dyDescent="0.25">
      <c r="A243" s="43" t="s">
        <v>40</v>
      </c>
      <c r="B243" s="60" t="s">
        <v>41</v>
      </c>
      <c r="C243" s="76" t="s">
        <v>70</v>
      </c>
      <c r="D243" s="76" t="s">
        <v>70</v>
      </c>
      <c r="E243" s="76" t="s">
        <v>70</v>
      </c>
      <c r="F243" s="44" t="s">
        <v>645</v>
      </c>
      <c r="G243" s="43" t="s">
        <v>570</v>
      </c>
      <c r="H243" s="31">
        <v>0.05</v>
      </c>
      <c r="I243" s="259"/>
      <c r="J243" s="31"/>
      <c r="K243" s="31"/>
      <c r="L243" s="31"/>
      <c r="M243" s="31"/>
      <c r="N243" s="57">
        <v>0.25</v>
      </c>
      <c r="O243" s="43"/>
      <c r="P243" s="43"/>
      <c r="Q243" s="43"/>
      <c r="R243" s="43"/>
      <c r="S243" s="43"/>
      <c r="T243" s="57">
        <v>0.25</v>
      </c>
      <c r="U243" s="43"/>
      <c r="V243" s="43"/>
      <c r="W243" s="43"/>
      <c r="X243" s="43"/>
      <c r="Y243" s="43"/>
      <c r="Z243" s="57">
        <v>0.25</v>
      </c>
      <c r="AA243" s="43"/>
      <c r="AB243" s="43"/>
      <c r="AC243" s="43"/>
      <c r="AD243" s="43"/>
      <c r="AE243" s="43"/>
      <c r="AF243" s="57">
        <v>0.25</v>
      </c>
      <c r="AG243" s="43"/>
      <c r="AH243" s="31">
        <f t="shared" ref="AH243:AH249" si="20">+J243+L243+N243+P243+R243+T243+V243+X243+Z243+AB243+AD243+AF243</f>
        <v>1</v>
      </c>
      <c r="AI243" s="64">
        <v>44986</v>
      </c>
      <c r="AJ243" s="64">
        <v>45291</v>
      </c>
      <c r="AK243" s="44" t="s">
        <v>571</v>
      </c>
      <c r="AL243" s="44" t="s">
        <v>55</v>
      </c>
      <c r="AM243" s="25" t="s">
        <v>525</v>
      </c>
      <c r="AN243" s="25" t="s">
        <v>57</v>
      </c>
      <c r="AO243" s="25" t="s">
        <v>57</v>
      </c>
    </row>
    <row r="244" spans="1:41" ht="91.5" x14ac:dyDescent="0.25">
      <c r="A244" s="43" t="s">
        <v>40</v>
      </c>
      <c r="B244" s="60" t="s">
        <v>41</v>
      </c>
      <c r="C244" s="76" t="s">
        <v>70</v>
      </c>
      <c r="D244" s="76" t="s">
        <v>70</v>
      </c>
      <c r="E244" s="76" t="s">
        <v>70</v>
      </c>
      <c r="F244" s="44" t="s">
        <v>644</v>
      </c>
      <c r="G244" s="43" t="s">
        <v>568</v>
      </c>
      <c r="H244" s="31">
        <v>0.05</v>
      </c>
      <c r="I244" s="212">
        <f>+H244+H245+H246+H247+H248+H249+H250+H251+H252+H253+H254+H255+H256+H257+H258+H259+H260+H261</f>
        <v>1.0000000000000004</v>
      </c>
      <c r="J244" s="31"/>
      <c r="K244" s="31"/>
      <c r="L244" s="31">
        <v>0.2</v>
      </c>
      <c r="M244" s="31"/>
      <c r="N244" s="31">
        <v>0.3</v>
      </c>
      <c r="O244" s="31"/>
      <c r="P244" s="31">
        <v>0.3</v>
      </c>
      <c r="Q244" s="31"/>
      <c r="R244" s="31">
        <v>0.2</v>
      </c>
      <c r="S244" s="31"/>
      <c r="T244" s="31"/>
      <c r="U244" s="31"/>
      <c r="V244" s="31"/>
      <c r="W244" s="31"/>
      <c r="X244" s="31"/>
      <c r="Y244" s="31"/>
      <c r="Z244" s="31"/>
      <c r="AA244" s="31"/>
      <c r="AB244" s="31"/>
      <c r="AC244" s="31"/>
      <c r="AD244" s="31"/>
      <c r="AE244" s="31"/>
      <c r="AF244" s="31"/>
      <c r="AG244" s="31"/>
      <c r="AH244" s="31">
        <f t="shared" si="20"/>
        <v>1</v>
      </c>
      <c r="AI244" s="64">
        <v>44958</v>
      </c>
      <c r="AJ244" s="62">
        <v>45077</v>
      </c>
      <c r="AK244" s="44" t="s">
        <v>569</v>
      </c>
      <c r="AL244" s="44" t="s">
        <v>45</v>
      </c>
      <c r="AM244" s="43" t="s">
        <v>549</v>
      </c>
      <c r="AN244" s="25" t="s">
        <v>47</v>
      </c>
      <c r="AO244" s="25" t="s">
        <v>57</v>
      </c>
    </row>
    <row r="245" spans="1:41" s="28" customFormat="1" ht="105" customHeight="1" x14ac:dyDescent="0.25">
      <c r="A245" s="43" t="s">
        <v>40</v>
      </c>
      <c r="B245" s="60" t="s">
        <v>41</v>
      </c>
      <c r="C245" s="76" t="s">
        <v>70</v>
      </c>
      <c r="D245" s="76" t="s">
        <v>70</v>
      </c>
      <c r="E245" s="76" t="s">
        <v>70</v>
      </c>
      <c r="F245" s="44" t="s">
        <v>644</v>
      </c>
      <c r="G245" s="43" t="s">
        <v>585</v>
      </c>
      <c r="H245" s="31">
        <v>0.05</v>
      </c>
      <c r="I245" s="213"/>
      <c r="J245" s="60"/>
      <c r="K245" s="60"/>
      <c r="L245" s="60"/>
      <c r="M245" s="60"/>
      <c r="N245" s="63">
        <v>0.33</v>
      </c>
      <c r="O245" s="60"/>
      <c r="P245" s="63">
        <v>0.33</v>
      </c>
      <c r="Q245" s="60"/>
      <c r="R245" s="63">
        <v>0.34</v>
      </c>
      <c r="S245" s="60"/>
      <c r="T245" s="60"/>
      <c r="U245" s="60"/>
      <c r="V245" s="60"/>
      <c r="W245" s="60"/>
      <c r="X245" s="60"/>
      <c r="Y245" s="60"/>
      <c r="Z245" s="60"/>
      <c r="AA245" s="60"/>
      <c r="AB245" s="60"/>
      <c r="AC245" s="60"/>
      <c r="AD245" s="60"/>
      <c r="AE245" s="60"/>
      <c r="AF245" s="60"/>
      <c r="AG245" s="60"/>
      <c r="AH245" s="31">
        <f t="shared" si="20"/>
        <v>1</v>
      </c>
      <c r="AI245" s="64">
        <v>44986</v>
      </c>
      <c r="AJ245" s="64">
        <v>45077</v>
      </c>
      <c r="AK245" s="43" t="s">
        <v>586</v>
      </c>
      <c r="AL245" s="43" t="s">
        <v>703</v>
      </c>
      <c r="AM245" s="43" t="s">
        <v>549</v>
      </c>
      <c r="AN245" s="25" t="s">
        <v>47</v>
      </c>
      <c r="AO245" s="25" t="s">
        <v>57</v>
      </c>
    </row>
    <row r="246" spans="1:41" s="28" customFormat="1" ht="93.6" customHeight="1" x14ac:dyDescent="0.25">
      <c r="A246" s="43" t="s">
        <v>40</v>
      </c>
      <c r="B246" s="60" t="s">
        <v>41</v>
      </c>
      <c r="C246" s="76" t="s">
        <v>70</v>
      </c>
      <c r="D246" s="76" t="s">
        <v>70</v>
      </c>
      <c r="E246" s="76" t="s">
        <v>70</v>
      </c>
      <c r="F246" s="44" t="s">
        <v>639</v>
      </c>
      <c r="G246" s="43" t="s">
        <v>587</v>
      </c>
      <c r="H246" s="31">
        <v>0.05</v>
      </c>
      <c r="I246" s="213"/>
      <c r="J246" s="63">
        <v>0.1</v>
      </c>
      <c r="K246" s="60"/>
      <c r="L246" s="63">
        <v>0.1</v>
      </c>
      <c r="M246" s="60"/>
      <c r="N246" s="63">
        <v>0.1</v>
      </c>
      <c r="O246" s="60"/>
      <c r="P246" s="63">
        <v>0.1</v>
      </c>
      <c r="Q246" s="60"/>
      <c r="R246" s="63">
        <v>0.1</v>
      </c>
      <c r="S246" s="60"/>
      <c r="T246" s="63">
        <v>0.1</v>
      </c>
      <c r="U246" s="60"/>
      <c r="V246" s="63">
        <v>0.1</v>
      </c>
      <c r="W246" s="60"/>
      <c r="X246" s="63">
        <v>0.1</v>
      </c>
      <c r="Y246" s="60"/>
      <c r="Z246" s="63">
        <v>0.2</v>
      </c>
      <c r="AA246" s="60"/>
      <c r="AB246" s="60"/>
      <c r="AC246" s="60"/>
      <c r="AD246" s="60"/>
      <c r="AE246" s="60"/>
      <c r="AF246" s="60"/>
      <c r="AG246" s="60"/>
      <c r="AH246" s="31">
        <f t="shared" si="20"/>
        <v>1</v>
      </c>
      <c r="AI246" s="64">
        <v>44927</v>
      </c>
      <c r="AJ246" s="64">
        <v>45199</v>
      </c>
      <c r="AK246" s="43" t="s">
        <v>588</v>
      </c>
      <c r="AL246" s="43" t="s">
        <v>703</v>
      </c>
      <c r="AM246" s="43" t="s">
        <v>549</v>
      </c>
      <c r="AN246" s="25" t="s">
        <v>47</v>
      </c>
      <c r="AO246" s="25" t="s">
        <v>57</v>
      </c>
    </row>
    <row r="247" spans="1:41" s="28" customFormat="1" ht="110.1" customHeight="1" x14ac:dyDescent="0.25">
      <c r="A247" s="43" t="s">
        <v>40</v>
      </c>
      <c r="B247" s="60" t="s">
        <v>41</v>
      </c>
      <c r="C247" s="76" t="s">
        <v>70</v>
      </c>
      <c r="D247" s="76" t="s">
        <v>70</v>
      </c>
      <c r="E247" s="76" t="s">
        <v>70</v>
      </c>
      <c r="F247" s="44" t="s">
        <v>639</v>
      </c>
      <c r="G247" s="43" t="s">
        <v>548</v>
      </c>
      <c r="H247" s="31">
        <v>0.05</v>
      </c>
      <c r="I247" s="213"/>
      <c r="J247" s="60"/>
      <c r="K247" s="60"/>
      <c r="L247" s="60"/>
      <c r="M247" s="60"/>
      <c r="N247" s="60"/>
      <c r="O247" s="60"/>
      <c r="P247" s="63"/>
      <c r="Q247" s="60"/>
      <c r="R247" s="63"/>
      <c r="S247" s="60"/>
      <c r="T247" s="63">
        <v>1</v>
      </c>
      <c r="U247" s="60"/>
      <c r="V247" s="60"/>
      <c r="W247" s="60"/>
      <c r="X247" s="60"/>
      <c r="Y247" s="60"/>
      <c r="Z247" s="60"/>
      <c r="AA247" s="60"/>
      <c r="AB247" s="60"/>
      <c r="AC247" s="60"/>
      <c r="AD247" s="60"/>
      <c r="AE247" s="60"/>
      <c r="AF247" s="60"/>
      <c r="AG247" s="60"/>
      <c r="AH247" s="31">
        <f t="shared" si="20"/>
        <v>1</v>
      </c>
      <c r="AI247" s="64">
        <v>45078</v>
      </c>
      <c r="AJ247" s="64">
        <v>45107</v>
      </c>
      <c r="AK247" s="43" t="s">
        <v>102</v>
      </c>
      <c r="AL247" s="43" t="s">
        <v>703</v>
      </c>
      <c r="AM247" s="43" t="s">
        <v>549</v>
      </c>
      <c r="AN247" s="25" t="s">
        <v>47</v>
      </c>
      <c r="AO247" s="25" t="s">
        <v>57</v>
      </c>
    </row>
    <row r="248" spans="1:41" s="28" customFormat="1" ht="76.5" x14ac:dyDescent="0.25">
      <c r="A248" s="43" t="s">
        <v>40</v>
      </c>
      <c r="B248" s="60" t="s">
        <v>41</v>
      </c>
      <c r="C248" s="76" t="s">
        <v>70</v>
      </c>
      <c r="D248" s="76" t="s">
        <v>70</v>
      </c>
      <c r="E248" s="76" t="s">
        <v>70</v>
      </c>
      <c r="F248" s="44" t="s">
        <v>639</v>
      </c>
      <c r="G248" s="43" t="s">
        <v>550</v>
      </c>
      <c r="H248" s="31">
        <v>0.05</v>
      </c>
      <c r="I248" s="213"/>
      <c r="J248" s="60"/>
      <c r="K248" s="60"/>
      <c r="L248" s="60"/>
      <c r="M248" s="60"/>
      <c r="N248" s="60"/>
      <c r="O248" s="60"/>
      <c r="P248" s="63">
        <v>0.5</v>
      </c>
      <c r="Q248" s="60"/>
      <c r="R248" s="60"/>
      <c r="S248" s="60"/>
      <c r="T248" s="60"/>
      <c r="U248" s="60"/>
      <c r="V248" s="60"/>
      <c r="W248" s="60"/>
      <c r="X248" s="60"/>
      <c r="Y248" s="60"/>
      <c r="Z248" s="63">
        <v>0.5</v>
      </c>
      <c r="AA248" s="60"/>
      <c r="AB248" s="63"/>
      <c r="AC248" s="60"/>
      <c r="AD248" s="60"/>
      <c r="AE248" s="60"/>
      <c r="AF248" s="60"/>
      <c r="AG248" s="60"/>
      <c r="AH248" s="31">
        <f t="shared" si="20"/>
        <v>1</v>
      </c>
      <c r="AI248" s="64">
        <v>45017</v>
      </c>
      <c r="AJ248" s="64">
        <v>45199</v>
      </c>
      <c r="AK248" s="43" t="s">
        <v>551</v>
      </c>
      <c r="AL248" s="43" t="s">
        <v>703</v>
      </c>
      <c r="AM248" s="43" t="s">
        <v>549</v>
      </c>
      <c r="AN248" s="25" t="s">
        <v>47</v>
      </c>
      <c r="AO248" s="25" t="s">
        <v>57</v>
      </c>
    </row>
    <row r="249" spans="1:41" s="28" customFormat="1" ht="76.5" x14ac:dyDescent="0.25">
      <c r="A249" s="43" t="s">
        <v>40</v>
      </c>
      <c r="B249" s="60" t="s">
        <v>41</v>
      </c>
      <c r="C249" s="76" t="s">
        <v>70</v>
      </c>
      <c r="D249" s="76" t="s">
        <v>70</v>
      </c>
      <c r="E249" s="76" t="s">
        <v>70</v>
      </c>
      <c r="F249" s="44" t="s">
        <v>639</v>
      </c>
      <c r="G249" s="43" t="s">
        <v>552</v>
      </c>
      <c r="H249" s="31">
        <v>0.05</v>
      </c>
      <c r="I249" s="213"/>
      <c r="J249" s="60"/>
      <c r="K249" s="60"/>
      <c r="L249" s="60"/>
      <c r="M249" s="60"/>
      <c r="N249" s="63">
        <v>0.25</v>
      </c>
      <c r="O249" s="60"/>
      <c r="P249" s="60"/>
      <c r="Q249" s="60"/>
      <c r="R249" s="60"/>
      <c r="S249" s="60"/>
      <c r="T249" s="63">
        <v>0.25</v>
      </c>
      <c r="U249" s="60"/>
      <c r="V249" s="60"/>
      <c r="W249" s="60"/>
      <c r="X249" s="60"/>
      <c r="Y249" s="60"/>
      <c r="Z249" s="63">
        <v>0.25</v>
      </c>
      <c r="AA249" s="60"/>
      <c r="AB249" s="60"/>
      <c r="AC249" s="60"/>
      <c r="AD249" s="60"/>
      <c r="AE249" s="60"/>
      <c r="AF249" s="63">
        <v>0.25</v>
      </c>
      <c r="AG249" s="60"/>
      <c r="AH249" s="31">
        <f t="shared" si="20"/>
        <v>1</v>
      </c>
      <c r="AI249" s="64">
        <v>44986</v>
      </c>
      <c r="AJ249" s="64">
        <v>45291</v>
      </c>
      <c r="AK249" s="43" t="s">
        <v>553</v>
      </c>
      <c r="AL249" s="43" t="s">
        <v>703</v>
      </c>
      <c r="AM249" s="43" t="s">
        <v>549</v>
      </c>
      <c r="AN249" s="25" t="s">
        <v>47</v>
      </c>
      <c r="AO249" s="25" t="s">
        <v>57</v>
      </c>
    </row>
    <row r="250" spans="1:41" s="28" customFormat="1" ht="88.5" customHeight="1" x14ac:dyDescent="0.25">
      <c r="A250" s="43" t="s">
        <v>40</v>
      </c>
      <c r="B250" s="60" t="s">
        <v>41</v>
      </c>
      <c r="C250" s="50" t="s">
        <v>70</v>
      </c>
      <c r="D250" s="50" t="s">
        <v>70</v>
      </c>
      <c r="E250" s="50" t="s">
        <v>70</v>
      </c>
      <c r="F250" s="44" t="s">
        <v>639</v>
      </c>
      <c r="G250" s="43" t="s">
        <v>622</v>
      </c>
      <c r="H250" s="31">
        <v>0.1</v>
      </c>
      <c r="I250" s="213"/>
      <c r="J250" s="43"/>
      <c r="K250" s="43"/>
      <c r="L250" s="43"/>
      <c r="M250" s="43"/>
      <c r="N250" s="43"/>
      <c r="O250" s="43"/>
      <c r="P250" s="43"/>
      <c r="Q250" s="43"/>
      <c r="R250" s="57">
        <v>0.2</v>
      </c>
      <c r="S250" s="43"/>
      <c r="T250" s="57">
        <v>0.2</v>
      </c>
      <c r="U250" s="43"/>
      <c r="V250" s="57">
        <v>0.2</v>
      </c>
      <c r="W250" s="43"/>
      <c r="X250" s="57">
        <v>0.2</v>
      </c>
      <c r="Y250" s="43"/>
      <c r="Z250" s="57">
        <v>0.2</v>
      </c>
      <c r="AA250" s="43"/>
      <c r="AB250" s="43"/>
      <c r="AC250" s="43"/>
      <c r="AD250" s="43"/>
      <c r="AE250" s="43"/>
      <c r="AF250" s="43"/>
      <c r="AG250" s="43"/>
      <c r="AH250" s="26">
        <f t="shared" ref="AH250" si="21">+J250+L250+N250+P250+R250+T250+V250+X250+Z250+AB250+AD250+AF250</f>
        <v>1</v>
      </c>
      <c r="AI250" s="49">
        <v>45047</v>
      </c>
      <c r="AJ250" s="49">
        <v>45199</v>
      </c>
      <c r="AK250" s="43" t="s">
        <v>623</v>
      </c>
      <c r="AL250" s="43" t="s">
        <v>703</v>
      </c>
      <c r="AM250" s="43" t="s">
        <v>549</v>
      </c>
      <c r="AN250" s="25" t="s">
        <v>47</v>
      </c>
      <c r="AO250" s="25" t="s">
        <v>57</v>
      </c>
    </row>
    <row r="251" spans="1:41" ht="76.5" x14ac:dyDescent="0.25">
      <c r="A251" s="43" t="s">
        <v>40</v>
      </c>
      <c r="B251" s="60" t="s">
        <v>41</v>
      </c>
      <c r="C251" s="47" t="s">
        <v>70</v>
      </c>
      <c r="D251" s="47" t="s">
        <v>70</v>
      </c>
      <c r="E251" s="47" t="s">
        <v>70</v>
      </c>
      <c r="F251" s="44" t="s">
        <v>639</v>
      </c>
      <c r="G251" s="47" t="s">
        <v>632</v>
      </c>
      <c r="H251" s="31">
        <v>0.1</v>
      </c>
      <c r="I251" s="213"/>
      <c r="J251" s="47" t="s">
        <v>127</v>
      </c>
      <c r="K251" s="47" t="s">
        <v>127</v>
      </c>
      <c r="L251" s="58">
        <v>0.2</v>
      </c>
      <c r="M251" s="47" t="s">
        <v>127</v>
      </c>
      <c r="N251" s="58">
        <v>0.2</v>
      </c>
      <c r="O251" s="47" t="s">
        <v>127</v>
      </c>
      <c r="P251" s="58">
        <v>0.2</v>
      </c>
      <c r="Q251" s="47" t="s">
        <v>127</v>
      </c>
      <c r="R251" s="58">
        <v>0.2</v>
      </c>
      <c r="S251" s="47" t="s">
        <v>127</v>
      </c>
      <c r="T251" s="58">
        <v>0.2</v>
      </c>
      <c r="U251" s="47" t="s">
        <v>127</v>
      </c>
      <c r="V251" s="47" t="s">
        <v>127</v>
      </c>
      <c r="W251" s="47" t="s">
        <v>127</v>
      </c>
      <c r="X251" s="47" t="s">
        <v>127</v>
      </c>
      <c r="Y251" s="47" t="s">
        <v>127</v>
      </c>
      <c r="Z251" s="47" t="s">
        <v>127</v>
      </c>
      <c r="AA251" s="47" t="s">
        <v>127</v>
      </c>
      <c r="AB251" s="47" t="s">
        <v>127</v>
      </c>
      <c r="AC251" s="47" t="s">
        <v>127</v>
      </c>
      <c r="AD251" s="47" t="s">
        <v>127</v>
      </c>
      <c r="AE251" s="47" t="s">
        <v>127</v>
      </c>
      <c r="AF251" s="47" t="s">
        <v>127</v>
      </c>
      <c r="AG251" s="47" t="s">
        <v>127</v>
      </c>
      <c r="AH251" s="58">
        <v>1</v>
      </c>
      <c r="AI251" s="59">
        <v>44958</v>
      </c>
      <c r="AJ251" s="59">
        <v>45107</v>
      </c>
      <c r="AK251" s="47" t="s">
        <v>633</v>
      </c>
      <c r="AL251" s="43" t="s">
        <v>703</v>
      </c>
      <c r="AM251" s="43" t="s">
        <v>549</v>
      </c>
      <c r="AN251" s="47" t="s">
        <v>47</v>
      </c>
      <c r="AO251" s="47" t="s">
        <v>57</v>
      </c>
    </row>
    <row r="252" spans="1:41" s="28" customFormat="1" ht="103.5" customHeight="1" x14ac:dyDescent="0.25">
      <c r="A252" s="43" t="s">
        <v>40</v>
      </c>
      <c r="B252" s="60" t="s">
        <v>41</v>
      </c>
      <c r="C252" s="76" t="s">
        <v>70</v>
      </c>
      <c r="D252" s="76" t="s">
        <v>70</v>
      </c>
      <c r="E252" s="76" t="s">
        <v>70</v>
      </c>
      <c r="F252" s="44" t="s">
        <v>650</v>
      </c>
      <c r="G252" s="43" t="s">
        <v>591</v>
      </c>
      <c r="H252" s="33">
        <v>0.04</v>
      </c>
      <c r="I252" s="213"/>
      <c r="J252" s="60"/>
      <c r="K252" s="60"/>
      <c r="L252" s="60"/>
      <c r="M252" s="60"/>
      <c r="N252" s="63">
        <v>0.1</v>
      </c>
      <c r="O252" s="60"/>
      <c r="P252" s="63">
        <v>0.2</v>
      </c>
      <c r="Q252" s="60"/>
      <c r="R252" s="63">
        <v>0.2</v>
      </c>
      <c r="S252" s="60"/>
      <c r="T252" s="63">
        <v>0.2</v>
      </c>
      <c r="U252" s="60"/>
      <c r="V252" s="63">
        <v>0.1</v>
      </c>
      <c r="W252" s="60"/>
      <c r="X252" s="63">
        <v>0.2</v>
      </c>
      <c r="Y252" s="60"/>
      <c r="Z252" s="60"/>
      <c r="AA252" s="60"/>
      <c r="AB252" s="60"/>
      <c r="AC252" s="60"/>
      <c r="AD252" s="60"/>
      <c r="AE252" s="60"/>
      <c r="AF252" s="60"/>
      <c r="AG252" s="60"/>
      <c r="AH252" s="31">
        <f t="shared" ref="AH252:AH257" si="22">+J252+L252+N252+P252+R252+T252+V252+X252+Z252+AB252+AD252+AF252</f>
        <v>1</v>
      </c>
      <c r="AI252" s="64">
        <v>44986</v>
      </c>
      <c r="AJ252" s="64">
        <v>45169</v>
      </c>
      <c r="AK252" s="44" t="s">
        <v>592</v>
      </c>
      <c r="AL252" s="43" t="s">
        <v>703</v>
      </c>
      <c r="AM252" s="43" t="s">
        <v>549</v>
      </c>
      <c r="AN252" s="25" t="s">
        <v>47</v>
      </c>
      <c r="AO252" s="25" t="s">
        <v>57</v>
      </c>
    </row>
    <row r="253" spans="1:41" ht="88.5" customHeight="1" x14ac:dyDescent="0.25">
      <c r="A253" s="43" t="s">
        <v>40</v>
      </c>
      <c r="B253" s="60" t="s">
        <v>41</v>
      </c>
      <c r="C253" s="76" t="s">
        <v>70</v>
      </c>
      <c r="D253" s="76" t="s">
        <v>70</v>
      </c>
      <c r="E253" s="76" t="s">
        <v>70</v>
      </c>
      <c r="F253" s="44" t="s">
        <v>650</v>
      </c>
      <c r="G253" s="43" t="s">
        <v>668</v>
      </c>
      <c r="H253" s="33">
        <v>0.04</v>
      </c>
      <c r="I253" s="213"/>
      <c r="J253" s="31"/>
      <c r="K253" s="31"/>
      <c r="L253" s="31">
        <v>0.25</v>
      </c>
      <c r="M253" s="31"/>
      <c r="N253" s="31"/>
      <c r="O253" s="31"/>
      <c r="P253" s="31"/>
      <c r="Q253" s="31"/>
      <c r="R253" s="31">
        <v>0.25</v>
      </c>
      <c r="S253" s="31"/>
      <c r="T253" s="31"/>
      <c r="U253" s="31"/>
      <c r="V253" s="31"/>
      <c r="W253" s="31"/>
      <c r="X253" s="31">
        <v>0.25</v>
      </c>
      <c r="Y253" s="31"/>
      <c r="Z253" s="31"/>
      <c r="AA253" s="31"/>
      <c r="AB253" s="31"/>
      <c r="AC253" s="31"/>
      <c r="AD253" s="31">
        <v>0.25</v>
      </c>
      <c r="AE253" s="31"/>
      <c r="AF253" s="31"/>
      <c r="AG253" s="31"/>
      <c r="AH253" s="31">
        <f t="shared" si="22"/>
        <v>1</v>
      </c>
      <c r="AI253" s="64">
        <v>44958</v>
      </c>
      <c r="AJ253" s="62">
        <v>45260</v>
      </c>
      <c r="AK253" s="44" t="s">
        <v>575</v>
      </c>
      <c r="AL253" s="44" t="s">
        <v>45</v>
      </c>
      <c r="AM253" s="43" t="s">
        <v>549</v>
      </c>
      <c r="AN253" s="25" t="s">
        <v>47</v>
      </c>
      <c r="AO253" s="25" t="s">
        <v>57</v>
      </c>
    </row>
    <row r="254" spans="1:41" ht="98.25" customHeight="1" x14ac:dyDescent="0.25">
      <c r="A254" s="43" t="s">
        <v>40</v>
      </c>
      <c r="B254" s="60" t="s">
        <v>41</v>
      </c>
      <c r="C254" s="76" t="s">
        <v>70</v>
      </c>
      <c r="D254" s="76" t="s">
        <v>70</v>
      </c>
      <c r="E254" s="76" t="s">
        <v>70</v>
      </c>
      <c r="F254" s="44" t="s">
        <v>650</v>
      </c>
      <c r="G254" s="43" t="s">
        <v>595</v>
      </c>
      <c r="H254" s="33">
        <v>0.04</v>
      </c>
      <c r="I254" s="213"/>
      <c r="J254" s="31"/>
      <c r="K254" s="31"/>
      <c r="L254" s="31"/>
      <c r="M254" s="31"/>
      <c r="N254" s="31">
        <v>0.33333000000000002</v>
      </c>
      <c r="O254" s="31"/>
      <c r="P254" s="31"/>
      <c r="Q254" s="31"/>
      <c r="R254" s="31"/>
      <c r="S254" s="31"/>
      <c r="T254" s="31"/>
      <c r="U254" s="31"/>
      <c r="V254" s="31">
        <v>0.33333000000000002</v>
      </c>
      <c r="W254" s="31"/>
      <c r="X254" s="31"/>
      <c r="Y254" s="31"/>
      <c r="Z254" s="31"/>
      <c r="AA254" s="31"/>
      <c r="AB254" s="31"/>
      <c r="AC254" s="31"/>
      <c r="AD254" s="31">
        <v>0.33333000000000002</v>
      </c>
      <c r="AE254" s="31"/>
      <c r="AF254" s="31"/>
      <c r="AG254" s="31"/>
      <c r="AH254" s="31">
        <f t="shared" si="22"/>
        <v>0.99999000000000005</v>
      </c>
      <c r="AI254" s="64">
        <v>44986</v>
      </c>
      <c r="AJ254" s="62">
        <v>45260</v>
      </c>
      <c r="AK254" s="44" t="s">
        <v>575</v>
      </c>
      <c r="AL254" s="44" t="s">
        <v>55</v>
      </c>
      <c r="AM254" s="25" t="s">
        <v>745</v>
      </c>
      <c r="AN254" s="25" t="s">
        <v>56</v>
      </c>
      <c r="AO254" s="25" t="s">
        <v>57</v>
      </c>
    </row>
    <row r="255" spans="1:41" s="28" customFormat="1" ht="94.5" customHeight="1" x14ac:dyDescent="0.25">
      <c r="A255" s="43" t="s">
        <v>40</v>
      </c>
      <c r="B255" s="60" t="s">
        <v>41</v>
      </c>
      <c r="C255" s="76" t="s">
        <v>70</v>
      </c>
      <c r="D255" s="76" t="s">
        <v>70</v>
      </c>
      <c r="E255" s="76" t="s">
        <v>70</v>
      </c>
      <c r="F255" s="44" t="s">
        <v>640</v>
      </c>
      <c r="G255" s="43" t="s">
        <v>554</v>
      </c>
      <c r="H255" s="31">
        <v>0.05</v>
      </c>
      <c r="I255" s="213"/>
      <c r="J255" s="60"/>
      <c r="K255" s="60"/>
      <c r="L255" s="60"/>
      <c r="M255" s="60"/>
      <c r="N255" s="60"/>
      <c r="O255" s="60"/>
      <c r="P255" s="63"/>
      <c r="Q255" s="60"/>
      <c r="R255" s="63">
        <v>0.5</v>
      </c>
      <c r="S255" s="60"/>
      <c r="T255" s="60"/>
      <c r="U255" s="60"/>
      <c r="V255" s="60"/>
      <c r="W255" s="60"/>
      <c r="X255" s="60"/>
      <c r="Y255" s="60"/>
      <c r="Z255" s="60"/>
      <c r="AA255" s="60"/>
      <c r="AB255" s="63">
        <v>0.5</v>
      </c>
      <c r="AC255" s="60"/>
      <c r="AD255" s="60"/>
      <c r="AE255" s="60"/>
      <c r="AF255" s="60"/>
      <c r="AG255" s="60"/>
      <c r="AH255" s="31">
        <f t="shared" si="22"/>
        <v>1</v>
      </c>
      <c r="AI255" s="64">
        <v>45047</v>
      </c>
      <c r="AJ255" s="64">
        <v>45230</v>
      </c>
      <c r="AK255" s="43" t="s">
        <v>551</v>
      </c>
      <c r="AL255" s="43" t="s">
        <v>703</v>
      </c>
      <c r="AM255" s="43" t="s">
        <v>549</v>
      </c>
      <c r="AN255" s="25" t="s">
        <v>47</v>
      </c>
      <c r="AO255" s="25" t="s">
        <v>57</v>
      </c>
    </row>
    <row r="256" spans="1:41" s="28" customFormat="1" ht="91.5" customHeight="1" x14ac:dyDescent="0.25">
      <c r="A256" s="43" t="s">
        <v>40</v>
      </c>
      <c r="B256" s="60" t="s">
        <v>41</v>
      </c>
      <c r="C256" s="76" t="s">
        <v>70</v>
      </c>
      <c r="D256" s="76" t="s">
        <v>70</v>
      </c>
      <c r="E256" s="76" t="s">
        <v>70</v>
      </c>
      <c r="F256" s="44" t="s">
        <v>640</v>
      </c>
      <c r="G256" s="43" t="s">
        <v>555</v>
      </c>
      <c r="H256" s="31">
        <v>0.05</v>
      </c>
      <c r="I256" s="213"/>
      <c r="J256" s="60"/>
      <c r="K256" s="60"/>
      <c r="L256" s="63">
        <v>0.5</v>
      </c>
      <c r="M256" s="60"/>
      <c r="N256" s="63">
        <v>0.5</v>
      </c>
      <c r="O256" s="60"/>
      <c r="P256" s="60"/>
      <c r="Q256" s="60"/>
      <c r="R256" s="60"/>
      <c r="S256" s="60"/>
      <c r="T256" s="60"/>
      <c r="U256" s="60"/>
      <c r="V256" s="60"/>
      <c r="W256" s="60"/>
      <c r="X256" s="60"/>
      <c r="Y256" s="60"/>
      <c r="Z256" s="60"/>
      <c r="AA256" s="60"/>
      <c r="AB256" s="60"/>
      <c r="AC256" s="60"/>
      <c r="AD256" s="60"/>
      <c r="AE256" s="60"/>
      <c r="AF256" s="60"/>
      <c r="AG256" s="60"/>
      <c r="AH256" s="31">
        <f t="shared" si="22"/>
        <v>1</v>
      </c>
      <c r="AI256" s="64">
        <v>44958</v>
      </c>
      <c r="AJ256" s="64">
        <v>45016</v>
      </c>
      <c r="AK256" s="43" t="s">
        <v>556</v>
      </c>
      <c r="AL256" s="43" t="s">
        <v>703</v>
      </c>
      <c r="AM256" s="43" t="s">
        <v>549</v>
      </c>
      <c r="AN256" s="25" t="s">
        <v>47</v>
      </c>
      <c r="AO256" s="25" t="s">
        <v>57</v>
      </c>
    </row>
    <row r="257" spans="1:116" s="28" customFormat="1" ht="108" customHeight="1" x14ac:dyDescent="0.25">
      <c r="A257" s="43" t="s">
        <v>40</v>
      </c>
      <c r="B257" s="60" t="s">
        <v>41</v>
      </c>
      <c r="C257" s="76" t="s">
        <v>70</v>
      </c>
      <c r="D257" s="76" t="s">
        <v>70</v>
      </c>
      <c r="E257" s="76" t="s">
        <v>70</v>
      </c>
      <c r="F257" s="44" t="s">
        <v>640</v>
      </c>
      <c r="G257" s="43" t="s">
        <v>557</v>
      </c>
      <c r="H257" s="31">
        <v>0.05</v>
      </c>
      <c r="I257" s="213"/>
      <c r="J257" s="60"/>
      <c r="K257" s="60"/>
      <c r="L257" s="60"/>
      <c r="M257" s="60"/>
      <c r="N257" s="60"/>
      <c r="O257" s="60"/>
      <c r="P257" s="63">
        <v>0.1</v>
      </c>
      <c r="Q257" s="60"/>
      <c r="R257" s="63">
        <v>0.1</v>
      </c>
      <c r="S257" s="60"/>
      <c r="T257" s="63">
        <v>0.1</v>
      </c>
      <c r="U257" s="60"/>
      <c r="V257" s="63">
        <v>0.1</v>
      </c>
      <c r="W257" s="60"/>
      <c r="X257" s="63">
        <v>0.1</v>
      </c>
      <c r="Y257" s="60"/>
      <c r="Z257" s="63">
        <v>0.1</v>
      </c>
      <c r="AA257" s="60"/>
      <c r="AB257" s="63">
        <v>0.15</v>
      </c>
      <c r="AC257" s="60"/>
      <c r="AD257" s="63">
        <v>0.1</v>
      </c>
      <c r="AE257" s="60"/>
      <c r="AF257" s="63">
        <v>0.15</v>
      </c>
      <c r="AG257" s="60"/>
      <c r="AH257" s="31">
        <f t="shared" si="22"/>
        <v>1</v>
      </c>
      <c r="AI257" s="64">
        <v>45017</v>
      </c>
      <c r="AJ257" s="64">
        <v>45291</v>
      </c>
      <c r="AK257" s="43" t="s">
        <v>558</v>
      </c>
      <c r="AL257" s="43" t="s">
        <v>703</v>
      </c>
      <c r="AM257" s="43" t="s">
        <v>535</v>
      </c>
      <c r="AN257" s="25" t="s">
        <v>536</v>
      </c>
      <c r="AO257" s="25" t="s">
        <v>57</v>
      </c>
    </row>
    <row r="258" spans="1:116" ht="96.75" customHeight="1" x14ac:dyDescent="0.25">
      <c r="A258" s="43" t="s">
        <v>40</v>
      </c>
      <c r="B258" s="60" t="s">
        <v>41</v>
      </c>
      <c r="C258" s="76" t="s">
        <v>70</v>
      </c>
      <c r="D258" s="76" t="s">
        <v>70</v>
      </c>
      <c r="E258" s="76" t="s">
        <v>70</v>
      </c>
      <c r="F258" s="44" t="s">
        <v>647</v>
      </c>
      <c r="G258" s="43" t="s">
        <v>669</v>
      </c>
      <c r="H258" s="31">
        <v>0.03</v>
      </c>
      <c r="I258" s="213"/>
      <c r="J258" s="31"/>
      <c r="K258" s="31"/>
      <c r="L258" s="31"/>
      <c r="M258" s="31"/>
      <c r="N258" s="31"/>
      <c r="O258" s="31"/>
      <c r="P258" s="31">
        <v>0.33329999999999999</v>
      </c>
      <c r="Q258" s="31"/>
      <c r="R258" s="31"/>
      <c r="S258" s="31"/>
      <c r="T258" s="31"/>
      <c r="U258" s="31"/>
      <c r="V258" s="31">
        <v>0.33329999999999999</v>
      </c>
      <c r="W258" s="31"/>
      <c r="X258" s="31"/>
      <c r="Y258" s="31"/>
      <c r="Z258" s="31"/>
      <c r="AA258" s="31"/>
      <c r="AB258" s="31"/>
      <c r="AC258" s="31"/>
      <c r="AD258" s="31">
        <v>0.33329999999999999</v>
      </c>
      <c r="AE258" s="31"/>
      <c r="AF258" s="31"/>
      <c r="AG258" s="31"/>
      <c r="AH258" s="31">
        <f t="shared" ref="AH258:AH259" si="23">+J258+L258+N258+P258+R258+T258+V258+X258+Z258+AB258+AD258+AF258</f>
        <v>0.99990000000000001</v>
      </c>
      <c r="AI258" s="64">
        <v>45017</v>
      </c>
      <c r="AJ258" s="62">
        <v>45260</v>
      </c>
      <c r="AK258" s="44" t="s">
        <v>580</v>
      </c>
      <c r="AL258" s="44" t="s">
        <v>45</v>
      </c>
      <c r="AM258" s="43" t="s">
        <v>549</v>
      </c>
      <c r="AN258" s="25" t="s">
        <v>47</v>
      </c>
      <c r="AO258" s="25" t="s">
        <v>57</v>
      </c>
    </row>
    <row r="259" spans="1:116" ht="102.75" customHeight="1" x14ac:dyDescent="0.25">
      <c r="A259" s="43" t="s">
        <v>40</v>
      </c>
      <c r="B259" s="60" t="s">
        <v>41</v>
      </c>
      <c r="C259" s="76" t="s">
        <v>70</v>
      </c>
      <c r="D259" s="76" t="s">
        <v>70</v>
      </c>
      <c r="E259" s="76" t="s">
        <v>70</v>
      </c>
      <c r="F259" s="44" t="s">
        <v>647</v>
      </c>
      <c r="G259" s="43" t="s">
        <v>581</v>
      </c>
      <c r="H259" s="31">
        <v>0.05</v>
      </c>
      <c r="I259" s="213"/>
      <c r="J259" s="31"/>
      <c r="K259" s="31"/>
      <c r="L259" s="31"/>
      <c r="M259" s="31"/>
      <c r="N259" s="31">
        <v>0.25</v>
      </c>
      <c r="O259" s="31"/>
      <c r="P259" s="31"/>
      <c r="Q259" s="31"/>
      <c r="R259" s="31"/>
      <c r="S259" s="31"/>
      <c r="T259" s="31">
        <v>0.25</v>
      </c>
      <c r="U259" s="31"/>
      <c r="V259" s="31"/>
      <c r="W259" s="31"/>
      <c r="X259" s="31"/>
      <c r="Y259" s="31"/>
      <c r="Z259" s="31">
        <v>0.25</v>
      </c>
      <c r="AA259" s="31"/>
      <c r="AB259" s="31"/>
      <c r="AC259" s="31"/>
      <c r="AD259" s="31"/>
      <c r="AE259" s="31"/>
      <c r="AF259" s="31">
        <v>0.25</v>
      </c>
      <c r="AG259" s="31"/>
      <c r="AH259" s="31">
        <f t="shared" si="23"/>
        <v>1</v>
      </c>
      <c r="AI259" s="64">
        <v>44986</v>
      </c>
      <c r="AJ259" s="62">
        <v>45291</v>
      </c>
      <c r="AK259" s="44" t="s">
        <v>582</v>
      </c>
      <c r="AL259" s="44" t="s">
        <v>45</v>
      </c>
      <c r="AM259" s="43" t="s">
        <v>549</v>
      </c>
      <c r="AN259" s="25" t="s">
        <v>47</v>
      </c>
      <c r="AO259" s="25" t="s">
        <v>57</v>
      </c>
    </row>
    <row r="260" spans="1:116" s="28" customFormat="1" ht="101.25" customHeight="1" x14ac:dyDescent="0.25">
      <c r="A260" s="43" t="s">
        <v>40</v>
      </c>
      <c r="B260" s="60" t="s">
        <v>41</v>
      </c>
      <c r="C260" s="76" t="s">
        <v>70</v>
      </c>
      <c r="D260" s="76" t="s">
        <v>70</v>
      </c>
      <c r="E260" s="76" t="s">
        <v>70</v>
      </c>
      <c r="F260" s="44" t="s">
        <v>647</v>
      </c>
      <c r="G260" s="43" t="s">
        <v>583</v>
      </c>
      <c r="H260" s="33">
        <v>0.05</v>
      </c>
      <c r="I260" s="213"/>
      <c r="J260" s="60"/>
      <c r="K260" s="60"/>
      <c r="L260" s="60"/>
      <c r="M260" s="60"/>
      <c r="N260" s="60"/>
      <c r="O260" s="60"/>
      <c r="P260" s="60"/>
      <c r="Q260" s="60"/>
      <c r="R260" s="60"/>
      <c r="S260" s="60"/>
      <c r="T260" s="63">
        <v>0.33</v>
      </c>
      <c r="U260" s="60"/>
      <c r="V260" s="63">
        <v>0.33</v>
      </c>
      <c r="W260" s="60"/>
      <c r="X260" s="63">
        <v>0.34</v>
      </c>
      <c r="Y260" s="60"/>
      <c r="Z260" s="60"/>
      <c r="AA260" s="60"/>
      <c r="AB260" s="60"/>
      <c r="AC260" s="60"/>
      <c r="AD260" s="60"/>
      <c r="AE260" s="60"/>
      <c r="AF260" s="60"/>
      <c r="AG260" s="60"/>
      <c r="AH260" s="31">
        <f>+J260+L260+N260+P260+R260+T260+V260+X260+Z260+AB260+AD260+AF260</f>
        <v>1</v>
      </c>
      <c r="AI260" s="64">
        <v>45078</v>
      </c>
      <c r="AJ260" s="64">
        <v>45169</v>
      </c>
      <c r="AK260" s="43" t="s">
        <v>584</v>
      </c>
      <c r="AL260" s="43" t="s">
        <v>703</v>
      </c>
      <c r="AM260" s="43" t="s">
        <v>549</v>
      </c>
      <c r="AN260" s="25" t="s">
        <v>47</v>
      </c>
      <c r="AO260" s="25" t="s">
        <v>57</v>
      </c>
    </row>
    <row r="261" spans="1:116" ht="115.5" customHeight="1" x14ac:dyDescent="0.25">
      <c r="A261" s="43" t="s">
        <v>40</v>
      </c>
      <c r="B261" s="60" t="s">
        <v>203</v>
      </c>
      <c r="C261" s="76" t="s">
        <v>70</v>
      </c>
      <c r="D261" s="60" t="s">
        <v>70</v>
      </c>
      <c r="E261" s="60" t="s">
        <v>70</v>
      </c>
      <c r="F261" s="44" t="s">
        <v>760</v>
      </c>
      <c r="G261" s="43" t="s">
        <v>539</v>
      </c>
      <c r="H261" s="33">
        <v>0.1</v>
      </c>
      <c r="I261" s="214"/>
      <c r="J261" s="33"/>
      <c r="K261" s="33"/>
      <c r="L261" s="33"/>
      <c r="M261" s="33"/>
      <c r="N261" s="33"/>
      <c r="O261" s="33"/>
      <c r="P261" s="33">
        <v>0.5</v>
      </c>
      <c r="Q261" s="33"/>
      <c r="R261" s="33"/>
      <c r="S261" s="33"/>
      <c r="T261" s="33"/>
      <c r="U261" s="33"/>
      <c r="V261" s="33"/>
      <c r="W261" s="33"/>
      <c r="X261" s="33"/>
      <c r="Y261" s="33"/>
      <c r="Z261" s="33"/>
      <c r="AA261" s="33"/>
      <c r="AB261" s="33">
        <v>0.5</v>
      </c>
      <c r="AC261" s="33"/>
      <c r="AD261" s="33"/>
      <c r="AE261" s="33"/>
      <c r="AF261" s="33"/>
      <c r="AG261" s="33"/>
      <c r="AH261" s="33">
        <f t="shared" ref="AH261" si="24">J261+L261+N261+P261+R261+T261+V261+X261+Z261+AB261+AD261+AF261</f>
        <v>1</v>
      </c>
      <c r="AI261" s="64">
        <v>45017</v>
      </c>
      <c r="AJ261" s="64">
        <v>45230</v>
      </c>
      <c r="AK261" s="43" t="s">
        <v>540</v>
      </c>
      <c r="AL261" s="43" t="s">
        <v>541</v>
      </c>
      <c r="AM261" s="43" t="s">
        <v>199</v>
      </c>
      <c r="AN261" s="43" t="s">
        <v>200</v>
      </c>
      <c r="AO261" s="43" t="s">
        <v>200</v>
      </c>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row>
    <row r="262" spans="1:116" ht="93.75" customHeight="1" x14ac:dyDescent="0.25">
      <c r="A262" s="43" t="s">
        <v>40</v>
      </c>
      <c r="B262" s="60" t="s">
        <v>41</v>
      </c>
      <c r="C262" s="76" t="s">
        <v>70</v>
      </c>
      <c r="D262" s="76" t="s">
        <v>70</v>
      </c>
      <c r="E262" s="76" t="s">
        <v>70</v>
      </c>
      <c r="F262" s="45" t="s">
        <v>648</v>
      </c>
      <c r="G262" s="43" t="s">
        <v>680</v>
      </c>
      <c r="H262" s="33">
        <v>0.5</v>
      </c>
      <c r="I262" s="240">
        <f>+H262+H263</f>
        <v>1</v>
      </c>
      <c r="J262" s="31">
        <v>1</v>
      </c>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f t="shared" ref="AH262" si="25">+J262+L262+N262+P262+R262+T262+V262+X262+Z262+AB262+AD262+AF262</f>
        <v>1</v>
      </c>
      <c r="AI262" s="64">
        <v>44928</v>
      </c>
      <c r="AJ262" s="62">
        <v>44957</v>
      </c>
      <c r="AK262" s="44" t="s">
        <v>729</v>
      </c>
      <c r="AL262" s="44" t="s">
        <v>429</v>
      </c>
      <c r="AM262" s="44" t="s">
        <v>525</v>
      </c>
      <c r="AN262" s="25" t="s">
        <v>430</v>
      </c>
      <c r="AO262" s="25" t="s">
        <v>57</v>
      </c>
    </row>
    <row r="263" spans="1:116" ht="90.75" customHeight="1" x14ac:dyDescent="0.25">
      <c r="A263" s="43" t="s">
        <v>40</v>
      </c>
      <c r="B263" s="60" t="s">
        <v>41</v>
      </c>
      <c r="C263" s="76" t="s">
        <v>70</v>
      </c>
      <c r="D263" s="76" t="s">
        <v>70</v>
      </c>
      <c r="E263" s="76" t="s">
        <v>70</v>
      </c>
      <c r="F263" s="45" t="s">
        <v>676</v>
      </c>
      <c r="G263" s="43" t="s">
        <v>677</v>
      </c>
      <c r="H263" s="33">
        <v>0.5</v>
      </c>
      <c r="I263" s="257"/>
      <c r="J263" s="31"/>
      <c r="K263" s="31"/>
      <c r="L263" s="31"/>
      <c r="M263" s="31"/>
      <c r="N263" s="31"/>
      <c r="O263" s="31"/>
      <c r="P263" s="31"/>
      <c r="Q263" s="31"/>
      <c r="R263" s="31"/>
      <c r="S263" s="31"/>
      <c r="T263" s="31"/>
      <c r="U263" s="31"/>
      <c r="V263" s="31"/>
      <c r="W263" s="31"/>
      <c r="X263" s="31">
        <v>0.5</v>
      </c>
      <c r="Y263" s="31"/>
      <c r="Z263" s="31">
        <v>0.5</v>
      </c>
      <c r="AA263" s="31"/>
      <c r="AB263" s="31"/>
      <c r="AC263" s="31"/>
      <c r="AD263" s="31"/>
      <c r="AE263" s="31"/>
      <c r="AF263" s="31"/>
      <c r="AG263" s="31"/>
      <c r="AH263" s="31">
        <f>+J263+L263+N263+P263+R263+T263+V263+X263+Z263+AB263+AD263+AF263</f>
        <v>1</v>
      </c>
      <c r="AI263" s="64">
        <v>45139</v>
      </c>
      <c r="AJ263" s="62">
        <v>45199</v>
      </c>
      <c r="AK263" s="44" t="s">
        <v>730</v>
      </c>
      <c r="AL263" s="44" t="s">
        <v>55</v>
      </c>
      <c r="AM263" s="44" t="s">
        <v>549</v>
      </c>
      <c r="AN263" s="25" t="s">
        <v>47</v>
      </c>
      <c r="AO263" s="25" t="s">
        <v>57</v>
      </c>
    </row>
    <row r="264" spans="1:116" ht="105" x14ac:dyDescent="0.25">
      <c r="A264" s="43" t="s">
        <v>40</v>
      </c>
      <c r="B264" s="60" t="s">
        <v>203</v>
      </c>
      <c r="C264" s="50" t="s">
        <v>70</v>
      </c>
      <c r="D264" s="43" t="s">
        <v>70</v>
      </c>
      <c r="E264" s="43" t="s">
        <v>70</v>
      </c>
      <c r="F264" s="44" t="s">
        <v>653</v>
      </c>
      <c r="G264" s="50" t="s">
        <v>624</v>
      </c>
      <c r="H264" s="33">
        <v>0.3</v>
      </c>
      <c r="I264" s="244">
        <f>+H264+H265+H266+H267+H268+H269+H270+H271+H272+H273+H274+H275+H276+H277</f>
        <v>1</v>
      </c>
      <c r="J264" s="26"/>
      <c r="K264" s="26"/>
      <c r="L264" s="26"/>
      <c r="M264" s="26"/>
      <c r="N264" s="26">
        <v>0.15</v>
      </c>
      <c r="O264" s="26"/>
      <c r="P264" s="26">
        <v>0.15</v>
      </c>
      <c r="Q264" s="48"/>
      <c r="R264" s="26">
        <v>0.12</v>
      </c>
      <c r="S264" s="48"/>
      <c r="T264" s="26">
        <v>0.1</v>
      </c>
      <c r="U264" s="48"/>
      <c r="V264" s="26">
        <v>0.12</v>
      </c>
      <c r="W264" s="48"/>
      <c r="X264" s="26">
        <v>0.12</v>
      </c>
      <c r="Y264" s="48"/>
      <c r="Z264" s="26">
        <v>0.12</v>
      </c>
      <c r="AA264" s="48"/>
      <c r="AB264" s="26">
        <v>0.12</v>
      </c>
      <c r="AC264" s="48"/>
      <c r="AD264" s="48"/>
      <c r="AE264" s="48"/>
      <c r="AF264" s="48"/>
      <c r="AG264" s="48"/>
      <c r="AH264" s="26">
        <f t="shared" ref="AH264" si="26">J264+L264+N264+P264+R264+T264+V264+X264+Z264+AB264+AD264+AF264</f>
        <v>1</v>
      </c>
      <c r="AI264" s="62">
        <v>45078</v>
      </c>
      <c r="AJ264" s="64">
        <v>45230</v>
      </c>
      <c r="AK264" s="50" t="s">
        <v>625</v>
      </c>
      <c r="AL264" s="43" t="s">
        <v>698</v>
      </c>
      <c r="AM264" s="43" t="s">
        <v>705</v>
      </c>
      <c r="AN264" s="43" t="s">
        <v>46</v>
      </c>
      <c r="AO264" s="25" t="s">
        <v>47</v>
      </c>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row>
    <row r="265" spans="1:116" ht="180" x14ac:dyDescent="0.25">
      <c r="A265" s="43" t="s">
        <v>40</v>
      </c>
      <c r="B265" s="60" t="s">
        <v>203</v>
      </c>
      <c r="C265" s="76" t="s">
        <v>70</v>
      </c>
      <c r="D265" s="60" t="s">
        <v>70</v>
      </c>
      <c r="E265" s="60" t="s">
        <v>70</v>
      </c>
      <c r="F265" s="44" t="s">
        <v>653</v>
      </c>
      <c r="G265" s="43" t="s">
        <v>607</v>
      </c>
      <c r="H265" s="33">
        <v>0.05</v>
      </c>
      <c r="I265" s="237"/>
      <c r="J265" s="31">
        <v>0.08</v>
      </c>
      <c r="K265" s="31"/>
      <c r="L265" s="31">
        <v>0.08</v>
      </c>
      <c r="M265" s="31"/>
      <c r="N265" s="31">
        <v>0.09</v>
      </c>
      <c r="O265" s="31"/>
      <c r="P265" s="31">
        <v>0.08</v>
      </c>
      <c r="Q265" s="31"/>
      <c r="R265" s="31">
        <v>0.08</v>
      </c>
      <c r="S265" s="31"/>
      <c r="T265" s="31">
        <v>0.09</v>
      </c>
      <c r="U265" s="31"/>
      <c r="V265" s="31">
        <v>0.08</v>
      </c>
      <c r="W265" s="31"/>
      <c r="X265" s="31">
        <v>0.08</v>
      </c>
      <c r="Y265" s="31"/>
      <c r="Z265" s="31">
        <v>0.09</v>
      </c>
      <c r="AA265" s="31"/>
      <c r="AB265" s="31">
        <v>0.08</v>
      </c>
      <c r="AC265" s="31"/>
      <c r="AD265" s="31">
        <v>0.08</v>
      </c>
      <c r="AE265" s="31"/>
      <c r="AF265" s="31">
        <v>0.09</v>
      </c>
      <c r="AG265" s="33"/>
      <c r="AH265" s="33">
        <f>J265+L265+N265+P265+R265+T265+V265+X265+Z265+AB265+AD265+AF265</f>
        <v>0.99999999999999978</v>
      </c>
      <c r="AI265" s="64">
        <v>44939</v>
      </c>
      <c r="AJ265" s="64">
        <v>45290</v>
      </c>
      <c r="AK265" s="43" t="s">
        <v>608</v>
      </c>
      <c r="AL265" s="43" t="s">
        <v>463</v>
      </c>
      <c r="AM265" s="43" t="s">
        <v>609</v>
      </c>
      <c r="AN265" s="25" t="s">
        <v>465</v>
      </c>
      <c r="AO265" s="25" t="s">
        <v>57</v>
      </c>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row>
    <row r="266" spans="1:116" ht="165" x14ac:dyDescent="0.25">
      <c r="A266" s="43" t="s">
        <v>40</v>
      </c>
      <c r="B266" s="60" t="s">
        <v>203</v>
      </c>
      <c r="C266" s="76" t="s">
        <v>70</v>
      </c>
      <c r="D266" s="60" t="s">
        <v>70</v>
      </c>
      <c r="E266" s="60" t="s">
        <v>70</v>
      </c>
      <c r="F266" s="44" t="s">
        <v>653</v>
      </c>
      <c r="G266" s="43" t="s">
        <v>610</v>
      </c>
      <c r="H266" s="33">
        <v>0.05</v>
      </c>
      <c r="I266" s="237"/>
      <c r="J266" s="31">
        <v>0.08</v>
      </c>
      <c r="K266" s="31"/>
      <c r="L266" s="31">
        <v>0.08</v>
      </c>
      <c r="M266" s="31"/>
      <c r="N266" s="31">
        <v>0.09</v>
      </c>
      <c r="O266" s="31"/>
      <c r="P266" s="31">
        <v>0.08</v>
      </c>
      <c r="Q266" s="31"/>
      <c r="R266" s="31">
        <v>0.08</v>
      </c>
      <c r="S266" s="31"/>
      <c r="T266" s="31">
        <v>0.09</v>
      </c>
      <c r="U266" s="31"/>
      <c r="V266" s="31">
        <v>0.08</v>
      </c>
      <c r="W266" s="31"/>
      <c r="X266" s="31">
        <v>0.08</v>
      </c>
      <c r="Y266" s="31"/>
      <c r="Z266" s="31">
        <v>0.09</v>
      </c>
      <c r="AA266" s="31"/>
      <c r="AB266" s="31">
        <v>0.08</v>
      </c>
      <c r="AC266" s="31"/>
      <c r="AD266" s="31">
        <v>0.08</v>
      </c>
      <c r="AE266" s="31"/>
      <c r="AF266" s="31">
        <v>0.09</v>
      </c>
      <c r="AG266" s="33"/>
      <c r="AH266" s="33">
        <f t="shared" ref="AH266:AH273" si="27">J266+L266+N266+P266+R266+T266+V266+X266+Z266+AB266+AD266+AF266</f>
        <v>0.99999999999999978</v>
      </c>
      <c r="AI266" s="64">
        <v>44939</v>
      </c>
      <c r="AJ266" s="64">
        <v>45290</v>
      </c>
      <c r="AK266" s="43" t="s">
        <v>608</v>
      </c>
      <c r="AL266" s="43" t="s">
        <v>287</v>
      </c>
      <c r="AM266" s="43" t="s">
        <v>708</v>
      </c>
      <c r="AN266" s="43" t="s">
        <v>708</v>
      </c>
      <c r="AO266" s="43" t="s">
        <v>160</v>
      </c>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row>
    <row r="267" spans="1:116" ht="165" x14ac:dyDescent="0.25">
      <c r="A267" s="43" t="s">
        <v>40</v>
      </c>
      <c r="B267" s="60" t="s">
        <v>203</v>
      </c>
      <c r="C267" s="76" t="s">
        <v>70</v>
      </c>
      <c r="D267" s="60" t="s">
        <v>70</v>
      </c>
      <c r="E267" s="60" t="s">
        <v>70</v>
      </c>
      <c r="F267" s="44" t="s">
        <v>653</v>
      </c>
      <c r="G267" s="43" t="s">
        <v>611</v>
      </c>
      <c r="H267" s="33">
        <v>0.05</v>
      </c>
      <c r="I267" s="237"/>
      <c r="J267" s="31">
        <v>0.08</v>
      </c>
      <c r="K267" s="31"/>
      <c r="L267" s="31">
        <v>0.08</v>
      </c>
      <c r="M267" s="31"/>
      <c r="N267" s="31">
        <v>0.09</v>
      </c>
      <c r="O267" s="31"/>
      <c r="P267" s="31">
        <v>0.08</v>
      </c>
      <c r="Q267" s="31"/>
      <c r="R267" s="31">
        <v>0.08</v>
      </c>
      <c r="S267" s="31"/>
      <c r="T267" s="31">
        <v>0.09</v>
      </c>
      <c r="U267" s="31"/>
      <c r="V267" s="31">
        <v>0.08</v>
      </c>
      <c r="W267" s="31"/>
      <c r="X267" s="31">
        <v>0.08</v>
      </c>
      <c r="Y267" s="31"/>
      <c r="Z267" s="31">
        <v>0.09</v>
      </c>
      <c r="AA267" s="31"/>
      <c r="AB267" s="31">
        <v>0.08</v>
      </c>
      <c r="AC267" s="31"/>
      <c r="AD267" s="31">
        <v>0.08</v>
      </c>
      <c r="AE267" s="31"/>
      <c r="AF267" s="31">
        <v>0.09</v>
      </c>
      <c r="AG267" s="33"/>
      <c r="AH267" s="33">
        <f t="shared" si="27"/>
        <v>0.99999999999999978</v>
      </c>
      <c r="AI267" s="64">
        <v>44939</v>
      </c>
      <c r="AJ267" s="64">
        <v>45290</v>
      </c>
      <c r="AK267" s="43" t="s">
        <v>608</v>
      </c>
      <c r="AL267" s="43" t="s">
        <v>429</v>
      </c>
      <c r="AM267" s="43" t="s">
        <v>612</v>
      </c>
      <c r="AN267" s="44" t="s">
        <v>711</v>
      </c>
      <c r="AO267" s="43" t="s">
        <v>430</v>
      </c>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row>
    <row r="268" spans="1:116" ht="165" x14ac:dyDescent="0.25">
      <c r="A268" s="43" t="s">
        <v>40</v>
      </c>
      <c r="B268" s="60" t="s">
        <v>203</v>
      </c>
      <c r="C268" s="76" t="s">
        <v>70</v>
      </c>
      <c r="D268" s="60" t="s">
        <v>70</v>
      </c>
      <c r="E268" s="60" t="s">
        <v>70</v>
      </c>
      <c r="F268" s="44" t="s">
        <v>653</v>
      </c>
      <c r="G268" s="43" t="s">
        <v>613</v>
      </c>
      <c r="H268" s="33">
        <v>0.02</v>
      </c>
      <c r="I268" s="237"/>
      <c r="J268" s="31">
        <v>0.08</v>
      </c>
      <c r="K268" s="31"/>
      <c r="L268" s="31">
        <v>0.08</v>
      </c>
      <c r="M268" s="31"/>
      <c r="N268" s="31">
        <v>0.09</v>
      </c>
      <c r="O268" s="31"/>
      <c r="P268" s="31">
        <v>0.08</v>
      </c>
      <c r="Q268" s="31"/>
      <c r="R268" s="31">
        <v>0.08</v>
      </c>
      <c r="S268" s="31"/>
      <c r="T268" s="31">
        <v>0.09</v>
      </c>
      <c r="U268" s="31"/>
      <c r="V268" s="31">
        <v>0.08</v>
      </c>
      <c r="W268" s="31"/>
      <c r="X268" s="31">
        <v>0.08</v>
      </c>
      <c r="Y268" s="31"/>
      <c r="Z268" s="31">
        <v>0.09</v>
      </c>
      <c r="AA268" s="31"/>
      <c r="AB268" s="31">
        <v>0.08</v>
      </c>
      <c r="AC268" s="31"/>
      <c r="AD268" s="31">
        <v>0.08</v>
      </c>
      <c r="AE268" s="31"/>
      <c r="AF268" s="31">
        <v>0.09</v>
      </c>
      <c r="AG268" s="33"/>
      <c r="AH268" s="33">
        <f t="shared" si="27"/>
        <v>0.99999999999999978</v>
      </c>
      <c r="AI268" s="64">
        <v>44939</v>
      </c>
      <c r="AJ268" s="64">
        <v>45290</v>
      </c>
      <c r="AK268" s="43" t="s">
        <v>608</v>
      </c>
      <c r="AL268" s="50" t="s">
        <v>351</v>
      </c>
      <c r="AM268" s="50" t="s">
        <v>753</v>
      </c>
      <c r="AN268" s="43" t="s">
        <v>614</v>
      </c>
      <c r="AO268" s="43" t="s">
        <v>160</v>
      </c>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row>
    <row r="269" spans="1:116" ht="180" x14ac:dyDescent="0.25">
      <c r="A269" s="43" t="s">
        <v>40</v>
      </c>
      <c r="B269" s="60" t="s">
        <v>203</v>
      </c>
      <c r="C269" s="76" t="s">
        <v>70</v>
      </c>
      <c r="D269" s="60" t="s">
        <v>70</v>
      </c>
      <c r="E269" s="60" t="s">
        <v>70</v>
      </c>
      <c r="F269" s="44" t="s">
        <v>653</v>
      </c>
      <c r="G269" s="43" t="s">
        <v>615</v>
      </c>
      <c r="H269" s="33">
        <v>0.02</v>
      </c>
      <c r="I269" s="237"/>
      <c r="J269" s="31">
        <v>0.08</v>
      </c>
      <c r="K269" s="31"/>
      <c r="L269" s="31">
        <v>0.08</v>
      </c>
      <c r="M269" s="31"/>
      <c r="N269" s="31">
        <v>0.09</v>
      </c>
      <c r="O269" s="31"/>
      <c r="P269" s="31">
        <v>0.08</v>
      </c>
      <c r="Q269" s="31"/>
      <c r="R269" s="31">
        <v>0.08</v>
      </c>
      <c r="S269" s="31"/>
      <c r="T269" s="31">
        <v>0.09</v>
      </c>
      <c r="U269" s="31"/>
      <c r="V269" s="31">
        <v>0.08</v>
      </c>
      <c r="W269" s="31"/>
      <c r="X269" s="31">
        <v>0.08</v>
      </c>
      <c r="Y269" s="31"/>
      <c r="Z269" s="31">
        <v>0.09</v>
      </c>
      <c r="AA269" s="31"/>
      <c r="AB269" s="31">
        <v>0.08</v>
      </c>
      <c r="AC269" s="31"/>
      <c r="AD269" s="31">
        <v>0.08</v>
      </c>
      <c r="AE269" s="31"/>
      <c r="AF269" s="31">
        <v>0.09</v>
      </c>
      <c r="AG269" s="33"/>
      <c r="AH269" s="33">
        <f t="shared" si="27"/>
        <v>0.99999999999999978</v>
      </c>
      <c r="AI269" s="64">
        <v>44939</v>
      </c>
      <c r="AJ269" s="64">
        <v>45290</v>
      </c>
      <c r="AK269" s="43" t="s">
        <v>608</v>
      </c>
      <c r="AL269" s="43" t="s">
        <v>381</v>
      </c>
      <c r="AM269" s="50" t="s">
        <v>382</v>
      </c>
      <c r="AN269" s="43" t="s">
        <v>713</v>
      </c>
      <c r="AO269" s="43" t="s">
        <v>160</v>
      </c>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row>
    <row r="270" spans="1:116" ht="134.1" customHeight="1" x14ac:dyDescent="0.25">
      <c r="A270" s="43" t="s">
        <v>40</v>
      </c>
      <c r="B270" s="60" t="s">
        <v>203</v>
      </c>
      <c r="C270" s="76" t="s">
        <v>70</v>
      </c>
      <c r="D270" s="60" t="s">
        <v>70</v>
      </c>
      <c r="E270" s="60" t="s">
        <v>70</v>
      </c>
      <c r="F270" s="44" t="s">
        <v>653</v>
      </c>
      <c r="G270" s="43" t="s">
        <v>616</v>
      </c>
      <c r="H270" s="33">
        <v>0.05</v>
      </c>
      <c r="I270" s="237"/>
      <c r="J270" s="31">
        <v>0.08</v>
      </c>
      <c r="K270" s="31"/>
      <c r="L270" s="31">
        <v>0.08</v>
      </c>
      <c r="M270" s="31"/>
      <c r="N270" s="31">
        <v>0.09</v>
      </c>
      <c r="O270" s="31"/>
      <c r="P270" s="31">
        <v>0.08</v>
      </c>
      <c r="Q270" s="31"/>
      <c r="R270" s="31">
        <v>0.08</v>
      </c>
      <c r="S270" s="31"/>
      <c r="T270" s="31">
        <v>0.09</v>
      </c>
      <c r="U270" s="31"/>
      <c r="V270" s="31">
        <v>0.08</v>
      </c>
      <c r="W270" s="31"/>
      <c r="X270" s="31">
        <v>0.08</v>
      </c>
      <c r="Y270" s="31"/>
      <c r="Z270" s="31">
        <v>0.09</v>
      </c>
      <c r="AA270" s="31"/>
      <c r="AB270" s="31">
        <v>0.08</v>
      </c>
      <c r="AC270" s="31"/>
      <c r="AD270" s="31">
        <v>0.08</v>
      </c>
      <c r="AE270" s="31"/>
      <c r="AF270" s="31">
        <v>0.09</v>
      </c>
      <c r="AG270" s="33"/>
      <c r="AH270" s="33">
        <f t="shared" si="27"/>
        <v>0.99999999999999978</v>
      </c>
      <c r="AI270" s="64">
        <v>44939</v>
      </c>
      <c r="AJ270" s="64">
        <v>45290</v>
      </c>
      <c r="AK270" s="43" t="s">
        <v>608</v>
      </c>
      <c r="AL270" s="43" t="s">
        <v>402</v>
      </c>
      <c r="AM270" s="43" t="s">
        <v>709</v>
      </c>
      <c r="AN270" s="25" t="s">
        <v>403</v>
      </c>
      <c r="AO270" s="43" t="s">
        <v>160</v>
      </c>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65" x14ac:dyDescent="0.25">
      <c r="A271" s="43" t="s">
        <v>40</v>
      </c>
      <c r="B271" s="60" t="s">
        <v>203</v>
      </c>
      <c r="C271" s="76" t="s">
        <v>70</v>
      </c>
      <c r="D271" s="60" t="s">
        <v>70</v>
      </c>
      <c r="E271" s="60" t="s">
        <v>70</v>
      </c>
      <c r="F271" s="44" t="s">
        <v>653</v>
      </c>
      <c r="G271" s="43" t="s">
        <v>617</v>
      </c>
      <c r="H271" s="33">
        <v>0.02</v>
      </c>
      <c r="I271" s="237"/>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33"/>
      <c r="AH271" s="33">
        <f t="shared" si="27"/>
        <v>0.99999999999999978</v>
      </c>
      <c r="AI271" s="64">
        <v>44939</v>
      </c>
      <c r="AJ271" s="64">
        <v>45290</v>
      </c>
      <c r="AK271" s="43" t="s">
        <v>608</v>
      </c>
      <c r="AL271" s="43" t="s">
        <v>618</v>
      </c>
      <c r="AM271" s="43" t="s">
        <v>207</v>
      </c>
      <c r="AN271" s="25" t="s">
        <v>712</v>
      </c>
      <c r="AO271" s="25" t="s">
        <v>57</v>
      </c>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56" customHeight="1" x14ac:dyDescent="0.25">
      <c r="A272" s="43" t="s">
        <v>40</v>
      </c>
      <c r="B272" s="60" t="s">
        <v>203</v>
      </c>
      <c r="C272" s="76" t="s">
        <v>70</v>
      </c>
      <c r="D272" s="60" t="s">
        <v>70</v>
      </c>
      <c r="E272" s="60" t="s">
        <v>70</v>
      </c>
      <c r="F272" s="44" t="s">
        <v>653</v>
      </c>
      <c r="G272" s="43" t="s">
        <v>619</v>
      </c>
      <c r="H272" s="33">
        <v>0.02</v>
      </c>
      <c r="I272" s="237"/>
      <c r="J272" s="31">
        <v>0.08</v>
      </c>
      <c r="K272" s="31"/>
      <c r="L272" s="31">
        <v>0.08</v>
      </c>
      <c r="M272" s="31"/>
      <c r="N272" s="31">
        <v>0.09</v>
      </c>
      <c r="O272" s="31"/>
      <c r="P272" s="31">
        <v>0.08</v>
      </c>
      <c r="Q272" s="31"/>
      <c r="R272" s="31">
        <v>0.08</v>
      </c>
      <c r="S272" s="31"/>
      <c r="T272" s="31">
        <v>0.09</v>
      </c>
      <c r="U272" s="31"/>
      <c r="V272" s="31">
        <v>0.08</v>
      </c>
      <c r="W272" s="31"/>
      <c r="X272" s="31">
        <v>0.08</v>
      </c>
      <c r="Y272" s="31"/>
      <c r="Z272" s="31">
        <v>0.09</v>
      </c>
      <c r="AA272" s="31"/>
      <c r="AB272" s="31">
        <v>0.08</v>
      </c>
      <c r="AC272" s="31"/>
      <c r="AD272" s="31">
        <v>0.08</v>
      </c>
      <c r="AE272" s="31"/>
      <c r="AF272" s="31">
        <v>0.09</v>
      </c>
      <c r="AG272" s="33"/>
      <c r="AH272" s="33">
        <f t="shared" si="27"/>
        <v>0.99999999999999978</v>
      </c>
      <c r="AI272" s="64">
        <v>44939</v>
      </c>
      <c r="AJ272" s="64">
        <v>45290</v>
      </c>
      <c r="AK272" s="43" t="s">
        <v>608</v>
      </c>
      <c r="AL272" s="43" t="s">
        <v>239</v>
      </c>
      <c r="AM272" s="44" t="s">
        <v>240</v>
      </c>
      <c r="AN272" s="43" t="s">
        <v>241</v>
      </c>
      <c r="AO272" s="25" t="s">
        <v>57</v>
      </c>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50" x14ac:dyDescent="0.25">
      <c r="A273" s="43" t="s">
        <v>40</v>
      </c>
      <c r="B273" s="60" t="s">
        <v>203</v>
      </c>
      <c r="C273" s="76" t="s">
        <v>70</v>
      </c>
      <c r="D273" s="60" t="s">
        <v>70</v>
      </c>
      <c r="E273" s="60" t="s">
        <v>70</v>
      </c>
      <c r="F273" s="44" t="s">
        <v>653</v>
      </c>
      <c r="G273" s="43" t="s">
        <v>620</v>
      </c>
      <c r="H273" s="33">
        <v>0.02</v>
      </c>
      <c r="I273" s="237"/>
      <c r="J273" s="31">
        <v>0.08</v>
      </c>
      <c r="K273" s="31"/>
      <c r="L273" s="31">
        <v>0.08</v>
      </c>
      <c r="M273" s="31"/>
      <c r="N273" s="31">
        <v>0.09</v>
      </c>
      <c r="O273" s="31"/>
      <c r="P273" s="31">
        <v>0.08</v>
      </c>
      <c r="Q273" s="31"/>
      <c r="R273" s="31">
        <v>0.08</v>
      </c>
      <c r="S273" s="31"/>
      <c r="T273" s="31">
        <v>0.09</v>
      </c>
      <c r="U273" s="31"/>
      <c r="V273" s="31">
        <v>0.08</v>
      </c>
      <c r="W273" s="31"/>
      <c r="X273" s="31">
        <v>0.08</v>
      </c>
      <c r="Y273" s="31"/>
      <c r="Z273" s="31">
        <v>0.09</v>
      </c>
      <c r="AA273" s="31"/>
      <c r="AB273" s="31">
        <v>0.08</v>
      </c>
      <c r="AC273" s="31"/>
      <c r="AD273" s="31">
        <v>0.08</v>
      </c>
      <c r="AE273" s="31"/>
      <c r="AF273" s="31">
        <v>0.09</v>
      </c>
      <c r="AG273" s="33"/>
      <c r="AH273" s="33">
        <f t="shared" si="27"/>
        <v>0.99999999999999978</v>
      </c>
      <c r="AI273" s="64">
        <v>44939</v>
      </c>
      <c r="AJ273" s="64">
        <v>45290</v>
      </c>
      <c r="AK273" s="43" t="s">
        <v>608</v>
      </c>
      <c r="AL273" s="43" t="s">
        <v>221</v>
      </c>
      <c r="AM273" s="43" t="s">
        <v>222</v>
      </c>
      <c r="AN273" s="43" t="s">
        <v>223</v>
      </c>
      <c r="AO273" s="25" t="s">
        <v>57</v>
      </c>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26" customHeight="1" x14ac:dyDescent="0.25">
      <c r="A274" s="43" t="s">
        <v>40</v>
      </c>
      <c r="B274" s="60" t="s">
        <v>41</v>
      </c>
      <c r="C274" s="76" t="s">
        <v>70</v>
      </c>
      <c r="D274" s="76" t="s">
        <v>70</v>
      </c>
      <c r="E274" s="76" t="s">
        <v>70</v>
      </c>
      <c r="F274" s="45" t="s">
        <v>652</v>
      </c>
      <c r="G274" s="43" t="s">
        <v>598</v>
      </c>
      <c r="H274" s="33">
        <v>0.1</v>
      </c>
      <c r="I274" s="237"/>
      <c r="J274" s="31"/>
      <c r="K274" s="31"/>
      <c r="L274" s="31"/>
      <c r="M274" s="31"/>
      <c r="N274" s="31"/>
      <c r="O274" s="31"/>
      <c r="P274" s="31"/>
      <c r="Q274" s="31"/>
      <c r="R274" s="31"/>
      <c r="S274" s="31"/>
      <c r="T274" s="31"/>
      <c r="U274" s="31"/>
      <c r="V274" s="31"/>
      <c r="W274" s="31"/>
      <c r="X274" s="31"/>
      <c r="Y274" s="31"/>
      <c r="Z274" s="31"/>
      <c r="AA274" s="31"/>
      <c r="AB274" s="31">
        <v>0.3</v>
      </c>
      <c r="AC274" s="31"/>
      <c r="AD274" s="31">
        <v>0.7</v>
      </c>
      <c r="AE274" s="31"/>
      <c r="AF274" s="31"/>
      <c r="AG274" s="31"/>
      <c r="AH274" s="31">
        <f t="shared" ref="AH274" si="28">+J274+L274+N274+P274+R274+T274+V274+X274+Z274+AB274+AD274+AF274</f>
        <v>1</v>
      </c>
      <c r="AI274" s="79">
        <v>45200</v>
      </c>
      <c r="AJ274" s="79">
        <v>45260</v>
      </c>
      <c r="AK274" s="44" t="s">
        <v>599</v>
      </c>
      <c r="AL274" s="43" t="s">
        <v>698</v>
      </c>
      <c r="AM274" s="43" t="s">
        <v>705</v>
      </c>
      <c r="AN274" s="25" t="s">
        <v>47</v>
      </c>
      <c r="AO274" s="25" t="s">
        <v>57</v>
      </c>
    </row>
    <row r="275" spans="1:116" ht="102" customHeight="1" x14ac:dyDescent="0.25">
      <c r="A275" s="43" t="s">
        <v>40</v>
      </c>
      <c r="B275" s="60" t="s">
        <v>41</v>
      </c>
      <c r="C275" s="76" t="s">
        <v>70</v>
      </c>
      <c r="D275" s="76" t="s">
        <v>70</v>
      </c>
      <c r="E275" s="76" t="s">
        <v>70</v>
      </c>
      <c r="F275" s="44" t="s">
        <v>681</v>
      </c>
      <c r="G275" s="43" t="s">
        <v>566</v>
      </c>
      <c r="H275" s="31">
        <v>0.1</v>
      </c>
      <c r="I275" s="237"/>
      <c r="J275" s="31">
        <v>0.08</v>
      </c>
      <c r="K275" s="31"/>
      <c r="L275" s="31">
        <v>0.08</v>
      </c>
      <c r="M275" s="31"/>
      <c r="N275" s="31">
        <v>0.08</v>
      </c>
      <c r="O275" s="31"/>
      <c r="P275" s="31">
        <v>0.1</v>
      </c>
      <c r="Q275" s="31"/>
      <c r="R275" s="31">
        <v>0.08</v>
      </c>
      <c r="S275" s="31"/>
      <c r="T275" s="31">
        <v>0.08</v>
      </c>
      <c r="U275" s="31"/>
      <c r="V275" s="31">
        <v>0.08</v>
      </c>
      <c r="W275" s="31"/>
      <c r="X275" s="31">
        <v>0.1</v>
      </c>
      <c r="Y275" s="31"/>
      <c r="Z275" s="31">
        <v>0.08</v>
      </c>
      <c r="AA275" s="31"/>
      <c r="AB275" s="31">
        <v>0.08</v>
      </c>
      <c r="AC275" s="31"/>
      <c r="AD275" s="31">
        <v>0.08</v>
      </c>
      <c r="AE275" s="31"/>
      <c r="AF275" s="31">
        <v>0.08</v>
      </c>
      <c r="AG275" s="31"/>
      <c r="AH275" s="31">
        <f t="shared" ref="AH275:AH277" si="29">+J275+L275+N275+P275+R275+T275+V275+X275+Z275+AB275+AD275+AF275</f>
        <v>0.99999999999999978</v>
      </c>
      <c r="AI275" s="64">
        <v>44928</v>
      </c>
      <c r="AJ275" s="62">
        <v>45291</v>
      </c>
      <c r="AK275" s="43" t="s">
        <v>567</v>
      </c>
      <c r="AL275" s="44" t="s">
        <v>699</v>
      </c>
      <c r="AM275" s="25" t="s">
        <v>715</v>
      </c>
      <c r="AN275" s="25" t="s">
        <v>714</v>
      </c>
      <c r="AO275" s="25" t="s">
        <v>57</v>
      </c>
    </row>
    <row r="276" spans="1:116" ht="102" customHeight="1" x14ac:dyDescent="0.25">
      <c r="A276" s="43" t="s">
        <v>40</v>
      </c>
      <c r="B276" s="60" t="s">
        <v>41</v>
      </c>
      <c r="C276" s="76" t="s">
        <v>70</v>
      </c>
      <c r="D276" s="76" t="s">
        <v>70</v>
      </c>
      <c r="E276" s="76" t="s">
        <v>70</v>
      </c>
      <c r="F276" s="44" t="s">
        <v>682</v>
      </c>
      <c r="G276" s="43" t="s">
        <v>691</v>
      </c>
      <c r="H276" s="31">
        <v>0.1</v>
      </c>
      <c r="I276" s="237"/>
      <c r="J276" s="31"/>
      <c r="K276" s="31"/>
      <c r="L276" s="31"/>
      <c r="M276" s="31"/>
      <c r="N276" s="31"/>
      <c r="O276" s="31"/>
      <c r="P276" s="31">
        <v>0.33329999999999999</v>
      </c>
      <c r="Q276" s="31"/>
      <c r="R276" s="31"/>
      <c r="S276" s="31"/>
      <c r="T276" s="31"/>
      <c r="U276" s="31"/>
      <c r="V276" s="31"/>
      <c r="W276" s="31"/>
      <c r="X276" s="31">
        <v>0.33329999999999999</v>
      </c>
      <c r="Y276" s="31"/>
      <c r="Z276" s="31"/>
      <c r="AA276" s="31"/>
      <c r="AB276" s="31"/>
      <c r="AC276" s="31"/>
      <c r="AD276" s="31"/>
      <c r="AE276" s="31"/>
      <c r="AF276" s="31">
        <v>0.33329999999999999</v>
      </c>
      <c r="AG276" s="31"/>
      <c r="AH276" s="31">
        <f t="shared" si="29"/>
        <v>0.99990000000000001</v>
      </c>
      <c r="AI276" s="64">
        <v>45017</v>
      </c>
      <c r="AJ276" s="62">
        <v>45291</v>
      </c>
      <c r="AK276" s="43" t="s">
        <v>731</v>
      </c>
      <c r="AL276" s="44" t="s">
        <v>732</v>
      </c>
      <c r="AM276" s="25" t="s">
        <v>733</v>
      </c>
      <c r="AN276" s="25" t="s">
        <v>47</v>
      </c>
      <c r="AO276" s="25" t="s">
        <v>57</v>
      </c>
    </row>
    <row r="277" spans="1:116" ht="102" customHeight="1" x14ac:dyDescent="0.25">
      <c r="A277" s="43" t="s">
        <v>40</v>
      </c>
      <c r="B277" s="60" t="s">
        <v>41</v>
      </c>
      <c r="C277" s="76" t="s">
        <v>70</v>
      </c>
      <c r="D277" s="76" t="s">
        <v>70</v>
      </c>
      <c r="E277" s="76" t="s">
        <v>70</v>
      </c>
      <c r="F277" s="44" t="s">
        <v>683</v>
      </c>
      <c r="G277" s="43" t="s">
        <v>734</v>
      </c>
      <c r="H277" s="31">
        <v>0.1</v>
      </c>
      <c r="I277" s="237"/>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v>1</v>
      </c>
      <c r="AG277" s="31"/>
      <c r="AH277" s="31">
        <f t="shared" si="29"/>
        <v>1</v>
      </c>
      <c r="AI277" s="64">
        <v>45261</v>
      </c>
      <c r="AJ277" s="62">
        <v>45291</v>
      </c>
      <c r="AK277" s="43" t="s">
        <v>735</v>
      </c>
      <c r="AL277" s="43" t="s">
        <v>698</v>
      </c>
      <c r="AM277" s="43" t="s">
        <v>705</v>
      </c>
      <c r="AN277" s="25" t="s">
        <v>47</v>
      </c>
      <c r="AO277" s="25" t="s">
        <v>57</v>
      </c>
    </row>
    <row r="278" spans="1:116" ht="102" customHeight="1" x14ac:dyDescent="0.25">
      <c r="A278" s="43" t="s">
        <v>40</v>
      </c>
      <c r="B278" s="60" t="s">
        <v>41</v>
      </c>
      <c r="C278" s="76" t="s">
        <v>70</v>
      </c>
      <c r="D278" s="76" t="s">
        <v>70</v>
      </c>
      <c r="E278" s="76" t="s">
        <v>70</v>
      </c>
      <c r="F278" s="44" t="s">
        <v>684</v>
      </c>
      <c r="G278" s="43" t="s">
        <v>692</v>
      </c>
      <c r="H278" s="31">
        <v>0.5</v>
      </c>
      <c r="I278" s="240">
        <f>+H278+H279</f>
        <v>1</v>
      </c>
      <c r="J278" s="31"/>
      <c r="K278" s="31"/>
      <c r="L278" s="31"/>
      <c r="M278" s="31"/>
      <c r="N278" s="31"/>
      <c r="O278" s="31"/>
      <c r="P278" s="31"/>
      <c r="Q278" s="31"/>
      <c r="R278" s="31">
        <v>0.4</v>
      </c>
      <c r="S278" s="31"/>
      <c r="T278" s="31">
        <v>0.6</v>
      </c>
      <c r="U278" s="31"/>
      <c r="V278" s="31"/>
      <c r="W278" s="31"/>
      <c r="X278" s="31"/>
      <c r="Y278" s="31"/>
      <c r="Z278" s="31"/>
      <c r="AA278" s="31"/>
      <c r="AB278" s="31"/>
      <c r="AC278" s="31"/>
      <c r="AD278" s="31"/>
      <c r="AE278" s="31"/>
      <c r="AF278" s="31"/>
      <c r="AG278" s="31"/>
      <c r="AH278" s="31">
        <f t="shared" ref="AH278:AH283" si="30">+J278+L278+N278+P278+R278+T278+V278+X278+Z278+AB278+AD278+AF278</f>
        <v>1</v>
      </c>
      <c r="AI278" s="64">
        <v>45047</v>
      </c>
      <c r="AJ278" s="62">
        <v>45107</v>
      </c>
      <c r="AK278" s="43" t="s">
        <v>736</v>
      </c>
      <c r="AL278" s="44" t="s">
        <v>55</v>
      </c>
      <c r="AM278" s="25" t="s">
        <v>745</v>
      </c>
      <c r="AN278" s="25" t="s">
        <v>56</v>
      </c>
      <c r="AO278" s="25" t="s">
        <v>57</v>
      </c>
    </row>
    <row r="279" spans="1:116" ht="102" customHeight="1" x14ac:dyDescent="0.25">
      <c r="A279" s="43" t="s">
        <v>40</v>
      </c>
      <c r="B279" s="60" t="s">
        <v>41</v>
      </c>
      <c r="C279" s="76" t="s">
        <v>70</v>
      </c>
      <c r="D279" s="76" t="s">
        <v>70</v>
      </c>
      <c r="E279" s="76" t="s">
        <v>70</v>
      </c>
      <c r="F279" s="44" t="s">
        <v>685</v>
      </c>
      <c r="G279" s="43" t="s">
        <v>693</v>
      </c>
      <c r="H279" s="31">
        <v>0.5</v>
      </c>
      <c r="I279" s="258"/>
      <c r="J279" s="31"/>
      <c r="K279" s="31"/>
      <c r="L279" s="31"/>
      <c r="M279" s="31"/>
      <c r="N279" s="31"/>
      <c r="O279" s="31"/>
      <c r="P279" s="31"/>
      <c r="Q279" s="31"/>
      <c r="R279" s="31"/>
      <c r="S279" s="31"/>
      <c r="T279" s="31"/>
      <c r="U279" s="31"/>
      <c r="V279" s="31">
        <v>0.5</v>
      </c>
      <c r="W279" s="31"/>
      <c r="X279" s="31"/>
      <c r="Y279" s="31"/>
      <c r="Z279" s="31"/>
      <c r="AA279" s="31"/>
      <c r="AB279" s="31"/>
      <c r="AC279" s="31"/>
      <c r="AD279" s="31">
        <v>0.5</v>
      </c>
      <c r="AE279" s="31"/>
      <c r="AF279" s="31"/>
      <c r="AG279" s="31"/>
      <c r="AH279" s="31">
        <f t="shared" si="30"/>
        <v>1</v>
      </c>
      <c r="AI279" s="64">
        <v>45108</v>
      </c>
      <c r="AJ279" s="62">
        <v>45260</v>
      </c>
      <c r="AK279" s="43" t="s">
        <v>737</v>
      </c>
      <c r="AL279" s="44" t="s">
        <v>463</v>
      </c>
      <c r="AM279" s="25" t="s">
        <v>465</v>
      </c>
      <c r="AN279" s="25" t="s">
        <v>811</v>
      </c>
      <c r="AO279" s="25" t="s">
        <v>57</v>
      </c>
    </row>
    <row r="280" spans="1:116" ht="77.25" x14ac:dyDescent="0.25">
      <c r="A280" s="43" t="s">
        <v>40</v>
      </c>
      <c r="B280" s="60" t="s">
        <v>41</v>
      </c>
      <c r="C280" s="76" t="s">
        <v>70</v>
      </c>
      <c r="D280" s="76" t="s">
        <v>70</v>
      </c>
      <c r="E280" s="76" t="s">
        <v>70</v>
      </c>
      <c r="F280" s="44" t="s">
        <v>638</v>
      </c>
      <c r="G280" s="43" t="s">
        <v>542</v>
      </c>
      <c r="H280" s="33">
        <v>0.1</v>
      </c>
      <c r="I280" s="240">
        <f>+H280+H281+H282+H283+H284+H285+H286+H287</f>
        <v>0.99999999999999989</v>
      </c>
      <c r="J280" s="31"/>
      <c r="K280" s="31"/>
      <c r="L280" s="31"/>
      <c r="M280" s="31"/>
      <c r="N280" s="31">
        <v>0.5</v>
      </c>
      <c r="O280" s="31"/>
      <c r="P280" s="31">
        <v>0.5</v>
      </c>
      <c r="Q280" s="31"/>
      <c r="R280" s="31"/>
      <c r="S280" s="31"/>
      <c r="T280" s="31"/>
      <c r="U280" s="31"/>
      <c r="V280" s="31"/>
      <c r="W280" s="31"/>
      <c r="X280" s="31"/>
      <c r="Y280" s="31"/>
      <c r="Z280" s="31"/>
      <c r="AA280" s="31"/>
      <c r="AB280" s="31"/>
      <c r="AC280" s="31"/>
      <c r="AD280" s="31"/>
      <c r="AE280" s="31"/>
      <c r="AF280" s="31"/>
      <c r="AG280" s="31"/>
      <c r="AH280" s="31">
        <f t="shared" si="30"/>
        <v>1</v>
      </c>
      <c r="AI280" s="64">
        <v>44986</v>
      </c>
      <c r="AJ280" s="62">
        <v>45046</v>
      </c>
      <c r="AK280" s="43" t="s">
        <v>543</v>
      </c>
      <c r="AL280" s="44" t="s">
        <v>45</v>
      </c>
      <c r="AM280" s="44" t="s">
        <v>707</v>
      </c>
      <c r="AN280" s="25" t="s">
        <v>47</v>
      </c>
      <c r="AO280" s="25" t="s">
        <v>57</v>
      </c>
    </row>
    <row r="281" spans="1:116" ht="77.25" x14ac:dyDescent="0.25">
      <c r="A281" s="43" t="s">
        <v>40</v>
      </c>
      <c r="B281" s="60" t="s">
        <v>41</v>
      </c>
      <c r="C281" s="76" t="s">
        <v>70</v>
      </c>
      <c r="D281" s="76" t="s">
        <v>70</v>
      </c>
      <c r="E281" s="76" t="s">
        <v>70</v>
      </c>
      <c r="F281" s="44" t="s">
        <v>638</v>
      </c>
      <c r="G281" s="43" t="s">
        <v>666</v>
      </c>
      <c r="H281" s="33">
        <v>0.1</v>
      </c>
      <c r="I281" s="257"/>
      <c r="J281" s="31"/>
      <c r="K281" s="31"/>
      <c r="L281" s="31">
        <v>1</v>
      </c>
      <c r="M281" s="31"/>
      <c r="N281" s="31"/>
      <c r="O281" s="31"/>
      <c r="P281" s="31"/>
      <c r="Q281" s="31"/>
      <c r="R281" s="31"/>
      <c r="S281" s="31"/>
      <c r="T281" s="31"/>
      <c r="U281" s="31"/>
      <c r="V281" s="31"/>
      <c r="W281" s="31"/>
      <c r="X281" s="31"/>
      <c r="Y281" s="31"/>
      <c r="Z281" s="31"/>
      <c r="AA281" s="31"/>
      <c r="AB281" s="31"/>
      <c r="AC281" s="31"/>
      <c r="AD281" s="31"/>
      <c r="AE281" s="31"/>
      <c r="AF281" s="31"/>
      <c r="AG281" s="31"/>
      <c r="AH281" s="31">
        <f t="shared" si="30"/>
        <v>1</v>
      </c>
      <c r="AI281" s="64">
        <v>44958</v>
      </c>
      <c r="AJ281" s="62">
        <v>44985</v>
      </c>
      <c r="AK281" s="43" t="s">
        <v>545</v>
      </c>
      <c r="AL281" s="44" t="s">
        <v>45</v>
      </c>
      <c r="AM281" s="44" t="s">
        <v>707</v>
      </c>
      <c r="AN281" s="25" t="s">
        <v>47</v>
      </c>
      <c r="AO281" s="25" t="s">
        <v>57</v>
      </c>
    </row>
    <row r="282" spans="1:116" ht="77.25" x14ac:dyDescent="0.25">
      <c r="A282" s="43" t="s">
        <v>40</v>
      </c>
      <c r="B282" s="60" t="s">
        <v>41</v>
      </c>
      <c r="C282" s="76" t="s">
        <v>70</v>
      </c>
      <c r="D282" s="76" t="s">
        <v>70</v>
      </c>
      <c r="E282" s="76" t="s">
        <v>70</v>
      </c>
      <c r="F282" s="44" t="s">
        <v>638</v>
      </c>
      <c r="G282" s="43" t="s">
        <v>667</v>
      </c>
      <c r="H282" s="33">
        <v>0.1</v>
      </c>
      <c r="I282" s="257"/>
      <c r="J282" s="31"/>
      <c r="K282" s="31"/>
      <c r="L282" s="31">
        <v>0.15</v>
      </c>
      <c r="M282" s="31"/>
      <c r="N282" s="31"/>
      <c r="O282" s="31"/>
      <c r="P282" s="31">
        <v>0.15</v>
      </c>
      <c r="Q282" s="31"/>
      <c r="R282" s="31"/>
      <c r="S282" s="31"/>
      <c r="T282" s="31">
        <v>0.15</v>
      </c>
      <c r="U282" s="31"/>
      <c r="V282" s="31"/>
      <c r="W282" s="31"/>
      <c r="X282" s="31">
        <v>0.15</v>
      </c>
      <c r="Y282" s="31"/>
      <c r="Z282" s="31"/>
      <c r="AA282" s="31"/>
      <c r="AB282" s="31">
        <v>0.15</v>
      </c>
      <c r="AC282" s="31"/>
      <c r="AD282" s="31"/>
      <c r="AE282" s="31"/>
      <c r="AF282" s="31">
        <v>0.25</v>
      </c>
      <c r="AG282" s="31"/>
      <c r="AH282" s="31">
        <f t="shared" si="30"/>
        <v>1</v>
      </c>
      <c r="AI282" s="64">
        <v>44958</v>
      </c>
      <c r="AJ282" s="62">
        <v>45291</v>
      </c>
      <c r="AK282" s="43" t="s">
        <v>727</v>
      </c>
      <c r="AL282" s="44" t="s">
        <v>45</v>
      </c>
      <c r="AM282" s="44" t="s">
        <v>707</v>
      </c>
      <c r="AN282" s="25" t="s">
        <v>47</v>
      </c>
      <c r="AO282" s="25" t="s">
        <v>57</v>
      </c>
    </row>
    <row r="283" spans="1:116" s="28" customFormat="1" ht="77.25" x14ac:dyDescent="0.25">
      <c r="A283" s="43" t="s">
        <v>40</v>
      </c>
      <c r="B283" s="60" t="s">
        <v>41</v>
      </c>
      <c r="C283" s="76" t="s">
        <v>70</v>
      </c>
      <c r="D283" s="76" t="s">
        <v>70</v>
      </c>
      <c r="E283" s="76" t="s">
        <v>70</v>
      </c>
      <c r="F283" s="44" t="s">
        <v>638</v>
      </c>
      <c r="G283" s="44" t="s">
        <v>546</v>
      </c>
      <c r="H283" s="31">
        <v>0.2</v>
      </c>
      <c r="I283" s="257"/>
      <c r="J283" s="31"/>
      <c r="K283" s="31"/>
      <c r="L283" s="31"/>
      <c r="M283" s="31"/>
      <c r="N283" s="31">
        <v>0.25</v>
      </c>
      <c r="O283" s="31"/>
      <c r="P283" s="31"/>
      <c r="Q283" s="31"/>
      <c r="R283" s="31"/>
      <c r="S283" s="31"/>
      <c r="T283" s="31">
        <v>0.25</v>
      </c>
      <c r="U283" s="31"/>
      <c r="V283" s="56"/>
      <c r="W283" s="31"/>
      <c r="X283" s="31"/>
      <c r="Y283" s="31"/>
      <c r="Z283" s="31">
        <v>0.25</v>
      </c>
      <c r="AA283" s="31"/>
      <c r="AB283" s="56"/>
      <c r="AC283" s="31"/>
      <c r="AD283" s="31"/>
      <c r="AE283" s="31"/>
      <c r="AF283" s="31">
        <v>0.25</v>
      </c>
      <c r="AG283" s="31"/>
      <c r="AH283" s="31">
        <f t="shared" si="30"/>
        <v>1</v>
      </c>
      <c r="AI283" s="64">
        <v>44986</v>
      </c>
      <c r="AJ283" s="62">
        <v>45291</v>
      </c>
      <c r="AK283" s="26" t="s">
        <v>547</v>
      </c>
      <c r="AL283" s="44" t="s">
        <v>94</v>
      </c>
      <c r="AM283" s="44" t="s">
        <v>95</v>
      </c>
      <c r="AN283" s="25" t="s">
        <v>47</v>
      </c>
      <c r="AO283" s="25" t="s">
        <v>57</v>
      </c>
    </row>
    <row r="284" spans="1:116" ht="102" customHeight="1" x14ac:dyDescent="0.25">
      <c r="A284" s="43" t="s">
        <v>40</v>
      </c>
      <c r="B284" s="60" t="s">
        <v>41</v>
      </c>
      <c r="C284" s="76" t="s">
        <v>70</v>
      </c>
      <c r="D284" s="76" t="s">
        <v>70</v>
      </c>
      <c r="E284" s="76" t="s">
        <v>70</v>
      </c>
      <c r="F284" s="44" t="s">
        <v>686</v>
      </c>
      <c r="G284" s="43" t="s">
        <v>696</v>
      </c>
      <c r="H284" s="31">
        <v>0.2</v>
      </c>
      <c r="I284" s="257"/>
      <c r="J284" s="31"/>
      <c r="K284" s="31"/>
      <c r="L284" s="31"/>
      <c r="M284" s="31"/>
      <c r="N284" s="31"/>
      <c r="O284" s="31"/>
      <c r="P284" s="31">
        <v>0.33329999999999999</v>
      </c>
      <c r="Q284" s="31"/>
      <c r="R284" s="31"/>
      <c r="S284" s="31"/>
      <c r="T284" s="31"/>
      <c r="U284" s="31"/>
      <c r="V284" s="31"/>
      <c r="W284" s="31"/>
      <c r="X284" s="31">
        <v>0.33329999999999999</v>
      </c>
      <c r="Y284" s="31"/>
      <c r="Z284" s="31"/>
      <c r="AA284" s="31"/>
      <c r="AB284" s="31"/>
      <c r="AC284" s="31"/>
      <c r="AD284" s="31"/>
      <c r="AE284" s="31"/>
      <c r="AF284" s="31">
        <v>0.33329999999999999</v>
      </c>
      <c r="AG284" s="31"/>
      <c r="AH284" s="31">
        <f t="shared" ref="AH284:AH287" si="31">+J284+L284+N284+P284+R284+T284+V284+X284+Z284+AB284+AD284+AF284</f>
        <v>0.99990000000000001</v>
      </c>
      <c r="AI284" s="64">
        <v>45017</v>
      </c>
      <c r="AJ284" s="62">
        <v>45275</v>
      </c>
      <c r="AK284" s="43" t="s">
        <v>738</v>
      </c>
      <c r="AL284" s="44" t="s">
        <v>45</v>
      </c>
      <c r="AM284" s="44" t="s">
        <v>707</v>
      </c>
      <c r="AN284" s="25" t="s">
        <v>47</v>
      </c>
      <c r="AO284" s="25" t="s">
        <v>57</v>
      </c>
    </row>
    <row r="285" spans="1:116" ht="102" customHeight="1" x14ac:dyDescent="0.25">
      <c r="A285" s="43" t="s">
        <v>40</v>
      </c>
      <c r="B285" s="60" t="s">
        <v>41</v>
      </c>
      <c r="C285" s="76" t="s">
        <v>70</v>
      </c>
      <c r="D285" s="76" t="s">
        <v>70</v>
      </c>
      <c r="E285" s="76" t="s">
        <v>70</v>
      </c>
      <c r="F285" s="44" t="s">
        <v>687</v>
      </c>
      <c r="G285" s="43" t="s">
        <v>695</v>
      </c>
      <c r="H285" s="31">
        <v>0.1</v>
      </c>
      <c r="I285" s="257"/>
      <c r="J285" s="31"/>
      <c r="K285" s="31"/>
      <c r="L285" s="31"/>
      <c r="M285" s="31"/>
      <c r="N285" s="31">
        <v>0.25</v>
      </c>
      <c r="O285" s="31"/>
      <c r="P285" s="31"/>
      <c r="Q285" s="31"/>
      <c r="R285" s="31"/>
      <c r="S285" s="31"/>
      <c r="T285" s="31">
        <v>0.25</v>
      </c>
      <c r="U285" s="31"/>
      <c r="V285" s="56"/>
      <c r="W285" s="31"/>
      <c r="X285" s="31"/>
      <c r="Y285" s="31"/>
      <c r="Z285" s="31">
        <v>0.25</v>
      </c>
      <c r="AA285" s="31"/>
      <c r="AB285" s="56"/>
      <c r="AC285" s="31"/>
      <c r="AD285" s="31"/>
      <c r="AE285" s="31"/>
      <c r="AF285" s="31">
        <v>0.25</v>
      </c>
      <c r="AG285" s="31"/>
      <c r="AH285" s="31">
        <f>+J285+L285+N285+P285+R285+T285+V285+X285+Z285+AB285+AD285+AF285</f>
        <v>1</v>
      </c>
      <c r="AI285" s="64">
        <v>44986</v>
      </c>
      <c r="AJ285" s="62">
        <v>45291</v>
      </c>
      <c r="AK285" s="43" t="s">
        <v>739</v>
      </c>
      <c r="AL285" s="44" t="s">
        <v>45</v>
      </c>
      <c r="AM285" s="44" t="s">
        <v>707</v>
      </c>
      <c r="AN285" s="25" t="s">
        <v>47</v>
      </c>
      <c r="AO285" s="25" t="s">
        <v>57</v>
      </c>
    </row>
    <row r="286" spans="1:116" ht="102" customHeight="1" x14ac:dyDescent="0.25">
      <c r="A286" s="43" t="s">
        <v>40</v>
      </c>
      <c r="B286" s="60" t="s">
        <v>41</v>
      </c>
      <c r="C286" s="76" t="s">
        <v>70</v>
      </c>
      <c r="D286" s="76" t="s">
        <v>70</v>
      </c>
      <c r="E286" s="76" t="s">
        <v>70</v>
      </c>
      <c r="F286" s="44" t="s">
        <v>688</v>
      </c>
      <c r="G286" s="43" t="s">
        <v>761</v>
      </c>
      <c r="H286" s="31">
        <v>0.1</v>
      </c>
      <c r="I286" s="257"/>
      <c r="J286" s="31"/>
      <c r="K286" s="31"/>
      <c r="L286" s="31"/>
      <c r="M286" s="31"/>
      <c r="N286" s="31"/>
      <c r="O286" s="31"/>
      <c r="P286" s="31"/>
      <c r="Q286" s="31"/>
      <c r="R286" s="31"/>
      <c r="S286" s="31"/>
      <c r="T286" s="31">
        <v>1</v>
      </c>
      <c r="U286" s="31"/>
      <c r="V286" s="31"/>
      <c r="W286" s="31"/>
      <c r="X286" s="31"/>
      <c r="Y286" s="31"/>
      <c r="Z286" s="31"/>
      <c r="AA286" s="31"/>
      <c r="AB286" s="31"/>
      <c r="AC286" s="31"/>
      <c r="AD286" s="31"/>
      <c r="AE286" s="31"/>
      <c r="AF286" s="31"/>
      <c r="AG286" s="31"/>
      <c r="AH286" s="31">
        <f t="shared" si="31"/>
        <v>1</v>
      </c>
      <c r="AI286" s="64">
        <v>45078</v>
      </c>
      <c r="AJ286" s="62">
        <v>45107</v>
      </c>
      <c r="AK286" s="43" t="s">
        <v>740</v>
      </c>
      <c r="AL286" s="44" t="s">
        <v>45</v>
      </c>
      <c r="AM286" s="44" t="s">
        <v>707</v>
      </c>
      <c r="AN286" s="25" t="s">
        <v>47</v>
      </c>
      <c r="AO286" s="25" t="s">
        <v>57</v>
      </c>
    </row>
    <row r="287" spans="1:116" ht="102" customHeight="1" x14ac:dyDescent="0.25">
      <c r="A287" s="43" t="s">
        <v>40</v>
      </c>
      <c r="B287" s="60" t="s">
        <v>41</v>
      </c>
      <c r="C287" s="76" t="s">
        <v>70</v>
      </c>
      <c r="D287" s="76" t="s">
        <v>70</v>
      </c>
      <c r="E287" s="76" t="s">
        <v>70</v>
      </c>
      <c r="F287" s="44" t="s">
        <v>689</v>
      </c>
      <c r="G287" s="43" t="s">
        <v>694</v>
      </c>
      <c r="H287" s="31">
        <v>0.1</v>
      </c>
      <c r="I287" s="258"/>
      <c r="J287" s="31"/>
      <c r="K287" s="31"/>
      <c r="L287" s="31"/>
      <c r="M287" s="31"/>
      <c r="N287" s="31"/>
      <c r="O287" s="31"/>
      <c r="P287" s="31"/>
      <c r="Q287" s="31"/>
      <c r="R287" s="31"/>
      <c r="S287" s="31"/>
      <c r="T287" s="31"/>
      <c r="U287" s="31"/>
      <c r="V287" s="31">
        <v>1</v>
      </c>
      <c r="W287" s="31"/>
      <c r="X287" s="31"/>
      <c r="Y287" s="31"/>
      <c r="Z287" s="31"/>
      <c r="AA287" s="31"/>
      <c r="AB287" s="31"/>
      <c r="AC287" s="31"/>
      <c r="AD287" s="31"/>
      <c r="AE287" s="31"/>
      <c r="AF287" s="31"/>
      <c r="AG287" s="31"/>
      <c r="AH287" s="31">
        <f t="shared" si="31"/>
        <v>1</v>
      </c>
      <c r="AI287" s="64">
        <v>45108</v>
      </c>
      <c r="AJ287" s="62">
        <v>45138</v>
      </c>
      <c r="AK287" s="43" t="s">
        <v>741</v>
      </c>
      <c r="AL287" s="44" t="s">
        <v>55</v>
      </c>
      <c r="AM287" s="44" t="s">
        <v>745</v>
      </c>
      <c r="AN287" s="25" t="s">
        <v>56</v>
      </c>
      <c r="AO287" s="25" t="s">
        <v>57</v>
      </c>
    </row>
    <row r="288" spans="1:116" ht="77.25" x14ac:dyDescent="0.25">
      <c r="A288" s="43" t="s">
        <v>40</v>
      </c>
      <c r="B288" s="60" t="s">
        <v>41</v>
      </c>
      <c r="C288" s="76" t="s">
        <v>70</v>
      </c>
      <c r="D288" s="76" t="s">
        <v>70</v>
      </c>
      <c r="E288" s="76" t="s">
        <v>70</v>
      </c>
      <c r="F288" s="44" t="s">
        <v>690</v>
      </c>
      <c r="G288" s="43" t="s">
        <v>523</v>
      </c>
      <c r="H288" s="33">
        <v>0.1</v>
      </c>
      <c r="I288" s="212">
        <f>+H288+H289+H290+H291+H292+H293</f>
        <v>1</v>
      </c>
      <c r="J288" s="31"/>
      <c r="K288" s="31"/>
      <c r="L288" s="31">
        <v>0.33329999999999999</v>
      </c>
      <c r="M288" s="31"/>
      <c r="N288" s="31"/>
      <c r="O288" s="31"/>
      <c r="P288" s="31"/>
      <c r="Q288" s="31"/>
      <c r="R288" s="31"/>
      <c r="S288" s="31"/>
      <c r="T288" s="31"/>
      <c r="U288" s="31"/>
      <c r="V288" s="31">
        <v>0.33329999999999999</v>
      </c>
      <c r="W288" s="31"/>
      <c r="X288" s="31"/>
      <c r="Y288" s="31"/>
      <c r="Z288" s="31"/>
      <c r="AA288" s="31"/>
      <c r="AB288" s="31"/>
      <c r="AC288" s="31"/>
      <c r="AD288" s="31"/>
      <c r="AE288" s="31"/>
      <c r="AF288" s="31">
        <v>0.33329999999999999</v>
      </c>
      <c r="AG288" s="31"/>
      <c r="AH288" s="31">
        <v>0.99990000000000001</v>
      </c>
      <c r="AI288" s="62">
        <v>44958</v>
      </c>
      <c r="AJ288" s="62">
        <v>45291</v>
      </c>
      <c r="AK288" s="44" t="s">
        <v>524</v>
      </c>
      <c r="AL288" s="44" t="s">
        <v>55</v>
      </c>
      <c r="AM288" s="44" t="s">
        <v>745</v>
      </c>
      <c r="AN288" s="25" t="s">
        <v>56</v>
      </c>
      <c r="AO288" s="25" t="s">
        <v>57</v>
      </c>
    </row>
    <row r="289" spans="1:41" ht="97.5" customHeight="1" x14ac:dyDescent="0.25">
      <c r="A289" s="43" t="s">
        <v>40</v>
      </c>
      <c r="B289" s="60" t="s">
        <v>41</v>
      </c>
      <c r="C289" s="76" t="s">
        <v>70</v>
      </c>
      <c r="D289" s="76" t="s">
        <v>70</v>
      </c>
      <c r="E289" s="76" t="s">
        <v>70</v>
      </c>
      <c r="F289" s="44" t="s">
        <v>635</v>
      </c>
      <c r="G289" s="43" t="s">
        <v>526</v>
      </c>
      <c r="H289" s="33">
        <v>0.2</v>
      </c>
      <c r="I289" s="213"/>
      <c r="J289" s="31"/>
      <c r="K289" s="31"/>
      <c r="L289" s="31"/>
      <c r="M289" s="31"/>
      <c r="N289" s="31"/>
      <c r="O289" s="31"/>
      <c r="P289" s="31"/>
      <c r="Q289" s="31"/>
      <c r="R289" s="31"/>
      <c r="S289" s="31"/>
      <c r="T289" s="31"/>
      <c r="U289" s="31"/>
      <c r="V289" s="31"/>
      <c r="W289" s="31"/>
      <c r="X289" s="31"/>
      <c r="Y289" s="31"/>
      <c r="Z289" s="31"/>
      <c r="AA289" s="31"/>
      <c r="AB289" s="31"/>
      <c r="AC289" s="31"/>
      <c r="AD289" s="31">
        <v>0.5</v>
      </c>
      <c r="AE289" s="31"/>
      <c r="AF289" s="31">
        <v>0.5</v>
      </c>
      <c r="AG289" s="31"/>
      <c r="AH289" s="31">
        <v>1</v>
      </c>
      <c r="AI289" s="64">
        <v>45231</v>
      </c>
      <c r="AJ289" s="62">
        <v>45291</v>
      </c>
      <c r="AK289" s="44" t="s">
        <v>527</v>
      </c>
      <c r="AL289" s="44" t="s">
        <v>55</v>
      </c>
      <c r="AM289" s="44" t="s">
        <v>745</v>
      </c>
      <c r="AN289" s="25" t="s">
        <v>56</v>
      </c>
      <c r="AO289" s="25" t="s">
        <v>57</v>
      </c>
    </row>
    <row r="290" spans="1:41" ht="77.25" x14ac:dyDescent="0.25">
      <c r="A290" s="43" t="s">
        <v>40</v>
      </c>
      <c r="B290" s="60" t="s">
        <v>41</v>
      </c>
      <c r="C290" s="76" t="s">
        <v>70</v>
      </c>
      <c r="D290" s="76" t="s">
        <v>70</v>
      </c>
      <c r="E290" s="76" t="s">
        <v>70</v>
      </c>
      <c r="F290" s="44" t="s">
        <v>634</v>
      </c>
      <c r="G290" s="43" t="s">
        <v>528</v>
      </c>
      <c r="H290" s="33">
        <v>0.1</v>
      </c>
      <c r="I290" s="213"/>
      <c r="J290" s="31">
        <v>1</v>
      </c>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v>1</v>
      </c>
      <c r="AI290" s="64">
        <v>44928</v>
      </c>
      <c r="AJ290" s="62">
        <v>44957</v>
      </c>
      <c r="AK290" s="44" t="s">
        <v>529</v>
      </c>
      <c r="AL290" s="44" t="s">
        <v>55</v>
      </c>
      <c r="AM290" s="44" t="s">
        <v>745</v>
      </c>
      <c r="AN290" s="25" t="s">
        <v>56</v>
      </c>
      <c r="AO290" s="25" t="s">
        <v>57</v>
      </c>
    </row>
    <row r="291" spans="1:41" ht="113.25" customHeight="1" x14ac:dyDescent="0.25">
      <c r="A291" s="43" t="s">
        <v>40</v>
      </c>
      <c r="B291" s="60" t="s">
        <v>41</v>
      </c>
      <c r="C291" s="76" t="s">
        <v>70</v>
      </c>
      <c r="D291" s="76" t="s">
        <v>70</v>
      </c>
      <c r="E291" s="76" t="s">
        <v>70</v>
      </c>
      <c r="F291" s="44" t="s">
        <v>634</v>
      </c>
      <c r="G291" s="43" t="s">
        <v>530</v>
      </c>
      <c r="H291" s="33">
        <v>0.2</v>
      </c>
      <c r="I291" s="213"/>
      <c r="J291" s="31"/>
      <c r="K291" s="31"/>
      <c r="L291" s="31">
        <v>1</v>
      </c>
      <c r="M291" s="31"/>
      <c r="N291" s="31"/>
      <c r="O291" s="31"/>
      <c r="P291" s="31"/>
      <c r="Q291" s="31"/>
      <c r="R291" s="31"/>
      <c r="S291" s="31"/>
      <c r="T291" s="31"/>
      <c r="U291" s="31"/>
      <c r="V291" s="31"/>
      <c r="W291" s="31"/>
      <c r="X291" s="31"/>
      <c r="Y291" s="31"/>
      <c r="Z291" s="31"/>
      <c r="AA291" s="31"/>
      <c r="AB291" s="31"/>
      <c r="AC291" s="31"/>
      <c r="AD291" s="31"/>
      <c r="AE291" s="31"/>
      <c r="AF291" s="31"/>
      <c r="AG291" s="31"/>
      <c r="AH291" s="31">
        <v>1</v>
      </c>
      <c r="AI291" s="64">
        <v>44958</v>
      </c>
      <c r="AJ291" s="62">
        <v>44985</v>
      </c>
      <c r="AK291" s="44" t="s">
        <v>531</v>
      </c>
      <c r="AL291" s="44" t="s">
        <v>55</v>
      </c>
      <c r="AM291" s="44" t="s">
        <v>745</v>
      </c>
      <c r="AN291" s="25" t="s">
        <v>56</v>
      </c>
      <c r="AO291" s="25" t="s">
        <v>57</v>
      </c>
    </row>
    <row r="292" spans="1:41" ht="92.25" customHeight="1" x14ac:dyDescent="0.25">
      <c r="A292" s="43" t="s">
        <v>40</v>
      </c>
      <c r="B292" s="60" t="s">
        <v>41</v>
      </c>
      <c r="C292" s="76" t="s">
        <v>70</v>
      </c>
      <c r="D292" s="76" t="s">
        <v>70</v>
      </c>
      <c r="E292" s="76" t="s">
        <v>70</v>
      </c>
      <c r="F292" s="44" t="s">
        <v>637</v>
      </c>
      <c r="G292" s="43" t="s">
        <v>532</v>
      </c>
      <c r="H292" s="33">
        <v>0.2</v>
      </c>
      <c r="I292" s="213"/>
      <c r="J292" s="31"/>
      <c r="K292" s="31"/>
      <c r="L292" s="31">
        <v>0.09</v>
      </c>
      <c r="M292" s="31"/>
      <c r="N292" s="31">
        <v>0.09</v>
      </c>
      <c r="O292" s="31"/>
      <c r="P292" s="31">
        <v>0.09</v>
      </c>
      <c r="Q292" s="31"/>
      <c r="R292" s="31">
        <v>0.09</v>
      </c>
      <c r="S292" s="31"/>
      <c r="T292" s="31">
        <v>0.09</v>
      </c>
      <c r="U292" s="31"/>
      <c r="V292" s="31">
        <v>0.09</v>
      </c>
      <c r="W292" s="31"/>
      <c r="X292" s="31">
        <v>0.09</v>
      </c>
      <c r="Y292" s="31"/>
      <c r="Z292" s="31">
        <v>0.09</v>
      </c>
      <c r="AA292" s="31"/>
      <c r="AB292" s="31">
        <v>0.09</v>
      </c>
      <c r="AC292" s="31"/>
      <c r="AD292" s="31">
        <v>0.09</v>
      </c>
      <c r="AE292" s="31"/>
      <c r="AF292" s="31">
        <v>0.1</v>
      </c>
      <c r="AG292" s="31"/>
      <c r="AH292" s="31">
        <v>0.99999999999999978</v>
      </c>
      <c r="AI292" s="64">
        <v>44958</v>
      </c>
      <c r="AJ292" s="62">
        <v>45291</v>
      </c>
      <c r="AK292" s="44" t="s">
        <v>533</v>
      </c>
      <c r="AL292" s="44" t="s">
        <v>700</v>
      </c>
      <c r="AM292" s="44" t="s">
        <v>535</v>
      </c>
      <c r="AN292" s="25" t="s">
        <v>536</v>
      </c>
      <c r="AO292" s="25" t="s">
        <v>57</v>
      </c>
    </row>
    <row r="293" spans="1:41" ht="98.25" customHeight="1" x14ac:dyDescent="0.25">
      <c r="A293" s="43" t="s">
        <v>40</v>
      </c>
      <c r="B293" s="60" t="s">
        <v>41</v>
      </c>
      <c r="C293" s="76" t="s">
        <v>70</v>
      </c>
      <c r="D293" s="76" t="s">
        <v>70</v>
      </c>
      <c r="E293" s="76" t="s">
        <v>70</v>
      </c>
      <c r="F293" s="44" t="s">
        <v>636</v>
      </c>
      <c r="G293" s="43" t="s">
        <v>537</v>
      </c>
      <c r="H293" s="33">
        <v>0.2</v>
      </c>
      <c r="I293" s="214"/>
      <c r="J293" s="31"/>
      <c r="K293" s="31"/>
      <c r="L293" s="31"/>
      <c r="M293" s="31"/>
      <c r="N293" s="31"/>
      <c r="O293" s="31"/>
      <c r="P293" s="31">
        <v>0.3333333</v>
      </c>
      <c r="Q293" s="31"/>
      <c r="R293" s="31"/>
      <c r="S293" s="31"/>
      <c r="T293" s="31"/>
      <c r="U293" s="31"/>
      <c r="V293" s="31"/>
      <c r="W293" s="31"/>
      <c r="X293" s="31">
        <v>0.3333333</v>
      </c>
      <c r="Y293" s="31"/>
      <c r="Z293" s="31"/>
      <c r="AA293" s="31"/>
      <c r="AB293" s="31"/>
      <c r="AC293" s="31"/>
      <c r="AD293" s="31"/>
      <c r="AE293" s="31"/>
      <c r="AF293" s="31">
        <v>0.3333333</v>
      </c>
      <c r="AG293" s="31"/>
      <c r="AH293" s="31">
        <v>0.99999989999999994</v>
      </c>
      <c r="AI293" s="64">
        <v>45017</v>
      </c>
      <c r="AJ293" s="62">
        <v>45291</v>
      </c>
      <c r="AK293" s="44" t="s">
        <v>538</v>
      </c>
      <c r="AL293" s="44" t="s">
        <v>55</v>
      </c>
      <c r="AM293" s="44" t="s">
        <v>745</v>
      </c>
      <c r="AN293" s="25" t="s">
        <v>56</v>
      </c>
      <c r="AO293" s="25" t="s">
        <v>57</v>
      </c>
    </row>
    <row r="296" spans="1:41" x14ac:dyDescent="0.25">
      <c r="G296" s="38"/>
    </row>
    <row r="297" spans="1:41" x14ac:dyDescent="0.25">
      <c r="G297" s="39"/>
    </row>
    <row r="298" spans="1:41" x14ac:dyDescent="0.25">
      <c r="G298" s="40"/>
    </row>
  </sheetData>
  <autoFilter ref="A9:DL9"/>
  <dataConsolidate/>
  <mergeCells count="124">
    <mergeCell ref="I180:I187"/>
    <mergeCell ref="I128:I129"/>
    <mergeCell ref="D111:D113"/>
    <mergeCell ref="I90:I94"/>
    <mergeCell ref="I68:I69"/>
    <mergeCell ref="I70:I75"/>
    <mergeCell ref="I76:I81"/>
    <mergeCell ref="I83:I89"/>
    <mergeCell ref="I61:I67"/>
    <mergeCell ref="E83:E94"/>
    <mergeCell ref="E111:E113"/>
    <mergeCell ref="I111:I113"/>
    <mergeCell ref="I95:I103"/>
    <mergeCell ref="E104:E105"/>
    <mergeCell ref="D106:D109"/>
    <mergeCell ref="E106:E109"/>
    <mergeCell ref="I106:I109"/>
    <mergeCell ref="D76:D81"/>
    <mergeCell ref="E76:E81"/>
    <mergeCell ref="I114:I116"/>
    <mergeCell ref="D17:D19"/>
    <mergeCell ref="E52:E58"/>
    <mergeCell ref="D52:D58"/>
    <mergeCell ref="I52:I58"/>
    <mergeCell ref="I59:I60"/>
    <mergeCell ref="I20:I26"/>
    <mergeCell ref="I17:I19"/>
    <mergeCell ref="E17:E19"/>
    <mergeCell ref="I49:I50"/>
    <mergeCell ref="I27:I28"/>
    <mergeCell ref="I29:I30"/>
    <mergeCell ref="I31:I32"/>
    <mergeCell ref="I35:I37"/>
    <mergeCell ref="I38:I39"/>
    <mergeCell ref="I42:I46"/>
    <mergeCell ref="I47:I48"/>
    <mergeCell ref="I208:I209"/>
    <mergeCell ref="I223:I232"/>
    <mergeCell ref="I233:I243"/>
    <mergeCell ref="I244:I261"/>
    <mergeCell ref="I262:I263"/>
    <mergeCell ref="I264:I277"/>
    <mergeCell ref="I278:I279"/>
    <mergeCell ref="I280:I287"/>
    <mergeCell ref="D117:D119"/>
    <mergeCell ref="I117:I119"/>
    <mergeCell ref="I189:I194"/>
    <mergeCell ref="I195:I200"/>
    <mergeCell ref="D189:D194"/>
    <mergeCell ref="D195:D200"/>
    <mergeCell ref="E189:E200"/>
    <mergeCell ref="E210:E216"/>
    <mergeCell ref="D210:D216"/>
    <mergeCell ref="E170:E179"/>
    <mergeCell ref="I201:I207"/>
    <mergeCell ref="I210:I216"/>
    <mergeCell ref="E150:E157"/>
    <mergeCell ref="I158:I159"/>
    <mergeCell ref="I166:I169"/>
    <mergeCell ref="I160:I164"/>
    <mergeCell ref="A1:C2"/>
    <mergeCell ref="A7:A9"/>
    <mergeCell ref="B7:B9"/>
    <mergeCell ref="C7:C9"/>
    <mergeCell ref="I10:I13"/>
    <mergeCell ref="AI7:AI9"/>
    <mergeCell ref="H7:H9"/>
    <mergeCell ref="J5:P5"/>
    <mergeCell ref="D1:AM1"/>
    <mergeCell ref="D2:AM2"/>
    <mergeCell ref="F7:F9"/>
    <mergeCell ref="G7:G9"/>
    <mergeCell ref="I7:I9"/>
    <mergeCell ref="J7:AG7"/>
    <mergeCell ref="J8:K8"/>
    <mergeCell ref="L8:M8"/>
    <mergeCell ref="N8:O8"/>
    <mergeCell ref="P8:Q8"/>
    <mergeCell ref="D7:D9"/>
    <mergeCell ref="E7:E9"/>
    <mergeCell ref="E10:E16"/>
    <mergeCell ref="D10:D13"/>
    <mergeCell ref="I14:I16"/>
    <mergeCell ref="D14:D16"/>
    <mergeCell ref="AN1:AO2"/>
    <mergeCell ref="AM7:AM9"/>
    <mergeCell ref="R8:S8"/>
    <mergeCell ref="T8:U8"/>
    <mergeCell ref="V8:W8"/>
    <mergeCell ref="X8:Y8"/>
    <mergeCell ref="Z8:AA8"/>
    <mergeCell ref="AH7:AH9"/>
    <mergeCell ref="AJ7:AJ9"/>
    <mergeCell ref="AK7:AK9"/>
    <mergeCell ref="AL7:AL9"/>
    <mergeCell ref="AB8:AC8"/>
    <mergeCell ref="AN7:AN9"/>
    <mergeCell ref="AO7:AO9"/>
    <mergeCell ref="AD8:AE8"/>
    <mergeCell ref="AF8:AG8"/>
    <mergeCell ref="I288:I293"/>
    <mergeCell ref="H214:H215"/>
    <mergeCell ref="H136:H137"/>
    <mergeCell ref="H138:H140"/>
    <mergeCell ref="E132:E140"/>
    <mergeCell ref="D132:D140"/>
    <mergeCell ref="I132:I140"/>
    <mergeCell ref="I141:I146"/>
    <mergeCell ref="D83:D89"/>
    <mergeCell ref="D90:D94"/>
    <mergeCell ref="I120:I127"/>
    <mergeCell ref="I147:I149"/>
    <mergeCell ref="I150:I157"/>
    <mergeCell ref="D170:D175"/>
    <mergeCell ref="D176:D179"/>
    <mergeCell ref="I170:I175"/>
    <mergeCell ref="I176:I179"/>
    <mergeCell ref="I220:I222"/>
    <mergeCell ref="D147:D149"/>
    <mergeCell ref="E147:E149"/>
    <mergeCell ref="D150:D157"/>
    <mergeCell ref="E160:E164"/>
    <mergeCell ref="D160:D164"/>
    <mergeCell ref="I217:I219"/>
  </mergeCells>
  <phoneticPr fontId="14" type="noConversion"/>
  <dataValidations disablePrompts="1" count="3">
    <dataValidation allowBlank="1" showInputMessage="1" showErrorMessage="1" prompt="Describir el alcance de la tarea. En este sentido se deben detallar  los principales aspectos que permitirán tener claro lo que deben realizar, los entregables y los resultados esperados. " sqref="G64678:H64678 G64668:H64669"/>
    <dataValidation allowBlank="1" showInputMessage="1" showErrorMessage="1" prompt="Son los hitos o grandes actividades a ejecutar en el plan de acción y que se pueden medir en tiempo de ejecución, producto o entregables._x000a__x000a_Nota: formular en infinitivo" sqref="F64678 F64668:F64669"/>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89 H17"/>
  </dataValidations>
  <printOptions horizontalCentered="1" verticalCentered="1"/>
  <pageMargins left="0.27" right="0.19685039370078741" top="0.19685039370078741" bottom="0.19685039370078741" header="0" footer="0"/>
  <pageSetup paperSize="198" scale="10" fitToHeight="2" orientation="landscape" r:id="rId1"/>
  <headerFooter alignWithMargins="0"/>
  <ignoredErrors>
    <ignoredError sqref="AH10"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300"/>
  <sheetViews>
    <sheetView view="pageBreakPreview" topLeftCell="B7" zoomScale="70" zoomScaleNormal="60" zoomScaleSheetLayoutView="70" workbookViewId="0">
      <selection activeCell="G229" sqref="G229"/>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5703125" style="3" customWidth="1"/>
    <col min="6" max="6" width="40.140625" style="2" customWidth="1"/>
    <col min="7" max="7" width="43.42578125" style="2" customWidth="1"/>
    <col min="8" max="8" width="24.5703125" style="2" customWidth="1"/>
    <col min="9" max="9" width="23.85546875" style="3" customWidth="1"/>
    <col min="10" max="10" width="9.140625" style="3" customWidth="1"/>
    <col min="11" max="11" width="7.42578125" style="3" customWidth="1"/>
    <col min="12" max="12" width="8.42578125" style="3" customWidth="1"/>
    <col min="13" max="13" width="7.42578125" style="3" customWidth="1"/>
    <col min="14" max="14" width="8.5703125" style="3" customWidth="1"/>
    <col min="15" max="15" width="7.42578125" style="3" customWidth="1"/>
    <col min="16" max="16" width="9.42578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70" style="1" customWidth="1"/>
    <col min="43" max="116" width="11.42578125" style="1"/>
    <col min="117" max="16384" width="11.42578125" style="2"/>
  </cols>
  <sheetData>
    <row r="1" spans="1:42" ht="56.25" customHeight="1" x14ac:dyDescent="0.25">
      <c r="A1" s="243"/>
      <c r="B1" s="243"/>
      <c r="C1" s="243"/>
      <c r="D1" s="248" t="s">
        <v>0</v>
      </c>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50"/>
      <c r="AN1" s="241" t="s">
        <v>1</v>
      </c>
      <c r="AO1" s="241"/>
    </row>
    <row r="2" spans="1:42" ht="55.5" customHeight="1" x14ac:dyDescent="0.25">
      <c r="A2" s="243"/>
      <c r="B2" s="243"/>
      <c r="C2" s="243"/>
      <c r="D2" s="248" t="s">
        <v>2</v>
      </c>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50"/>
      <c r="AN2" s="241"/>
      <c r="AO2" s="241"/>
    </row>
    <row r="3" spans="1:42"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2" ht="14.25" customHeight="1" x14ac:dyDescent="0.25">
      <c r="G4" s="8"/>
      <c r="H4" s="8"/>
      <c r="AK4" s="7"/>
    </row>
    <row r="5" spans="1:42" ht="36.75" customHeight="1" x14ac:dyDescent="0.25">
      <c r="A5" s="10" t="s">
        <v>3</v>
      </c>
      <c r="B5" s="11">
        <v>44914</v>
      </c>
      <c r="C5" s="12" t="s">
        <v>4</v>
      </c>
      <c r="D5" s="27">
        <v>45044</v>
      </c>
      <c r="E5" s="13"/>
      <c r="F5" s="13"/>
      <c r="G5" s="13"/>
      <c r="H5" s="13"/>
      <c r="I5" s="14" t="s">
        <v>5</v>
      </c>
      <c r="J5" s="245" t="s">
        <v>6</v>
      </c>
      <c r="K5" s="246"/>
      <c r="L5" s="246"/>
      <c r="M5" s="246"/>
      <c r="N5" s="246"/>
      <c r="O5" s="246"/>
      <c r="P5" s="247"/>
      <c r="Q5" s="15"/>
      <c r="R5" s="15"/>
      <c r="S5" s="15"/>
      <c r="T5" s="15"/>
      <c r="U5" s="15"/>
      <c r="V5" s="15"/>
      <c r="W5" s="15"/>
      <c r="X5" s="15"/>
      <c r="Y5" s="15"/>
      <c r="Z5" s="15"/>
      <c r="AA5" s="15"/>
      <c r="AB5" s="15"/>
      <c r="AC5" s="15"/>
      <c r="AD5" s="15"/>
      <c r="AE5" s="15"/>
      <c r="AF5" s="15"/>
      <c r="AG5" s="15"/>
      <c r="AH5" s="15"/>
      <c r="AI5" s="15"/>
      <c r="AJ5" s="15"/>
      <c r="AK5" s="15"/>
      <c r="AL5" s="15"/>
      <c r="AM5" s="15"/>
      <c r="AN5" s="16" t="s">
        <v>7</v>
      </c>
      <c r="AO5" s="17">
        <v>4</v>
      </c>
    </row>
    <row r="6" spans="1:42"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2" s="23" customFormat="1" ht="48" customHeight="1" x14ac:dyDescent="0.25">
      <c r="A7" s="242" t="s">
        <v>8</v>
      </c>
      <c r="B7" s="242" t="s">
        <v>9</v>
      </c>
      <c r="C7" s="242" t="s">
        <v>10</v>
      </c>
      <c r="D7" s="242" t="s">
        <v>11</v>
      </c>
      <c r="E7" s="251" t="s">
        <v>12</v>
      </c>
      <c r="F7" s="242" t="s">
        <v>13</v>
      </c>
      <c r="G7" s="242" t="s">
        <v>14</v>
      </c>
      <c r="H7" s="242" t="s">
        <v>15</v>
      </c>
      <c r="I7" s="242" t="s">
        <v>16</v>
      </c>
      <c r="J7" s="242" t="s">
        <v>17</v>
      </c>
      <c r="K7" s="242"/>
      <c r="L7" s="242"/>
      <c r="M7" s="242"/>
      <c r="N7" s="242"/>
      <c r="O7" s="242"/>
      <c r="P7" s="242"/>
      <c r="Q7" s="242"/>
      <c r="R7" s="242"/>
      <c r="S7" s="242"/>
      <c r="T7" s="242"/>
      <c r="U7" s="242"/>
      <c r="V7" s="242"/>
      <c r="W7" s="242"/>
      <c r="X7" s="242"/>
      <c r="Y7" s="242"/>
      <c r="Z7" s="242"/>
      <c r="AA7" s="242"/>
      <c r="AB7" s="242"/>
      <c r="AC7" s="242"/>
      <c r="AD7" s="242"/>
      <c r="AE7" s="242"/>
      <c r="AF7" s="242"/>
      <c r="AG7" s="242"/>
      <c r="AH7" s="242" t="s">
        <v>18</v>
      </c>
      <c r="AI7" s="242" t="s">
        <v>19</v>
      </c>
      <c r="AJ7" s="242" t="s">
        <v>20</v>
      </c>
      <c r="AK7" s="242" t="s">
        <v>21</v>
      </c>
      <c r="AL7" s="242" t="s">
        <v>22</v>
      </c>
      <c r="AM7" s="242" t="s">
        <v>23</v>
      </c>
      <c r="AN7" s="242" t="s">
        <v>24</v>
      </c>
      <c r="AO7" s="242" t="s">
        <v>25</v>
      </c>
      <c r="AP7" s="242" t="s">
        <v>813</v>
      </c>
    </row>
    <row r="8" spans="1:42" ht="27" customHeight="1" x14ac:dyDescent="0.25">
      <c r="A8" s="242"/>
      <c r="B8" s="242"/>
      <c r="C8" s="242"/>
      <c r="D8" s="242"/>
      <c r="E8" s="252"/>
      <c r="F8" s="242"/>
      <c r="G8" s="242"/>
      <c r="H8" s="242"/>
      <c r="I8" s="242"/>
      <c r="J8" s="242" t="s">
        <v>26</v>
      </c>
      <c r="K8" s="242"/>
      <c r="L8" s="242" t="s">
        <v>27</v>
      </c>
      <c r="M8" s="242"/>
      <c r="N8" s="242" t="s">
        <v>28</v>
      </c>
      <c r="O8" s="242"/>
      <c r="P8" s="242" t="s">
        <v>29</v>
      </c>
      <c r="Q8" s="242"/>
      <c r="R8" s="242" t="s">
        <v>30</v>
      </c>
      <c r="S8" s="242"/>
      <c r="T8" s="242" t="s">
        <v>31</v>
      </c>
      <c r="U8" s="242"/>
      <c r="V8" s="242" t="s">
        <v>32</v>
      </c>
      <c r="W8" s="242"/>
      <c r="X8" s="242" t="s">
        <v>33</v>
      </c>
      <c r="Y8" s="242"/>
      <c r="Z8" s="242" t="s">
        <v>34</v>
      </c>
      <c r="AA8" s="242"/>
      <c r="AB8" s="242" t="s">
        <v>35</v>
      </c>
      <c r="AC8" s="242"/>
      <c r="AD8" s="242" t="s">
        <v>36</v>
      </c>
      <c r="AE8" s="242"/>
      <c r="AF8" s="242" t="s">
        <v>37</v>
      </c>
      <c r="AG8" s="242" t="s">
        <v>37</v>
      </c>
      <c r="AH8" s="242"/>
      <c r="AI8" s="242"/>
      <c r="AJ8" s="242"/>
      <c r="AK8" s="242"/>
      <c r="AL8" s="242"/>
      <c r="AM8" s="242"/>
      <c r="AN8" s="242"/>
      <c r="AO8" s="242"/>
      <c r="AP8" s="242"/>
    </row>
    <row r="9" spans="1:42" ht="63" customHeight="1" x14ac:dyDescent="0.25">
      <c r="A9" s="242"/>
      <c r="B9" s="242"/>
      <c r="C9" s="242"/>
      <c r="D9" s="242"/>
      <c r="E9" s="253"/>
      <c r="F9" s="242"/>
      <c r="G9" s="242"/>
      <c r="H9" s="242"/>
      <c r="I9" s="242"/>
      <c r="J9" s="210" t="s">
        <v>38</v>
      </c>
      <c r="K9" s="210" t="s">
        <v>39</v>
      </c>
      <c r="L9" s="210" t="s">
        <v>38</v>
      </c>
      <c r="M9" s="210" t="s">
        <v>39</v>
      </c>
      <c r="N9" s="210" t="s">
        <v>38</v>
      </c>
      <c r="O9" s="210" t="s">
        <v>39</v>
      </c>
      <c r="P9" s="210" t="s">
        <v>38</v>
      </c>
      <c r="Q9" s="210" t="s">
        <v>39</v>
      </c>
      <c r="R9" s="210" t="s">
        <v>38</v>
      </c>
      <c r="S9" s="210" t="s">
        <v>39</v>
      </c>
      <c r="T9" s="210" t="s">
        <v>38</v>
      </c>
      <c r="U9" s="210" t="s">
        <v>39</v>
      </c>
      <c r="V9" s="210" t="s">
        <v>38</v>
      </c>
      <c r="W9" s="210" t="s">
        <v>39</v>
      </c>
      <c r="X9" s="210" t="s">
        <v>38</v>
      </c>
      <c r="Y9" s="210" t="s">
        <v>39</v>
      </c>
      <c r="Z9" s="210" t="s">
        <v>38</v>
      </c>
      <c r="AA9" s="210" t="s">
        <v>39</v>
      </c>
      <c r="AB9" s="210" t="s">
        <v>38</v>
      </c>
      <c r="AC9" s="210" t="s">
        <v>39</v>
      </c>
      <c r="AD9" s="210" t="s">
        <v>38</v>
      </c>
      <c r="AE9" s="210" t="s">
        <v>39</v>
      </c>
      <c r="AF9" s="210" t="s">
        <v>38</v>
      </c>
      <c r="AG9" s="210" t="s">
        <v>39</v>
      </c>
      <c r="AH9" s="242"/>
      <c r="AI9" s="242"/>
      <c r="AJ9" s="242"/>
      <c r="AK9" s="242"/>
      <c r="AL9" s="242"/>
      <c r="AM9" s="242"/>
      <c r="AN9" s="242"/>
      <c r="AO9" s="242"/>
      <c r="AP9" s="242"/>
    </row>
    <row r="10" spans="1:42" s="28" customFormat="1" ht="57" hidden="1" customHeight="1" x14ac:dyDescent="0.25">
      <c r="A10" s="43" t="s">
        <v>40</v>
      </c>
      <c r="B10" s="204" t="s">
        <v>41</v>
      </c>
      <c r="C10" s="204">
        <v>526</v>
      </c>
      <c r="D10" s="226">
        <v>1</v>
      </c>
      <c r="E10" s="254">
        <v>2680661000</v>
      </c>
      <c r="F10" s="44" t="s">
        <v>42</v>
      </c>
      <c r="G10" s="44" t="s">
        <v>43</v>
      </c>
      <c r="H10" s="31">
        <v>0.2</v>
      </c>
      <c r="I10" s="244">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c r="AP10" s="286"/>
    </row>
    <row r="11" spans="1:42" s="28" customFormat="1" ht="60" hidden="1" x14ac:dyDescent="0.25">
      <c r="A11" s="43" t="s">
        <v>40</v>
      </c>
      <c r="B11" s="204" t="s">
        <v>41</v>
      </c>
      <c r="C11" s="204">
        <v>526</v>
      </c>
      <c r="D11" s="227"/>
      <c r="E11" s="255"/>
      <c r="F11" s="44" t="s">
        <v>42</v>
      </c>
      <c r="G11" s="44" t="s">
        <v>48</v>
      </c>
      <c r="H11" s="31">
        <v>0.4</v>
      </c>
      <c r="I11" s="244"/>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c r="AP11" s="286"/>
    </row>
    <row r="12" spans="1:42" s="28" customFormat="1" ht="60" hidden="1" x14ac:dyDescent="0.25">
      <c r="A12" s="43" t="s">
        <v>40</v>
      </c>
      <c r="B12" s="204" t="s">
        <v>41</v>
      </c>
      <c r="C12" s="204">
        <v>526</v>
      </c>
      <c r="D12" s="227"/>
      <c r="E12" s="255"/>
      <c r="F12" s="44" t="s">
        <v>42</v>
      </c>
      <c r="G12" s="44" t="s">
        <v>50</v>
      </c>
      <c r="H12" s="31">
        <v>0.2</v>
      </c>
      <c r="I12" s="244"/>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7" si="0">+J12+L12+N12+P12+R12+T12+V12+X12+Z12+AB12+AD12+AF12</f>
        <v>1</v>
      </c>
      <c r="AI12" s="62">
        <v>45017</v>
      </c>
      <c r="AJ12" s="62">
        <v>45291</v>
      </c>
      <c r="AK12" s="44" t="s">
        <v>51</v>
      </c>
      <c r="AL12" s="44" t="s">
        <v>45</v>
      </c>
      <c r="AM12" s="25" t="s">
        <v>46</v>
      </c>
      <c r="AN12" s="25" t="s">
        <v>47</v>
      </c>
      <c r="AO12" s="25" t="s">
        <v>47</v>
      </c>
      <c r="AP12" s="286"/>
    </row>
    <row r="13" spans="1:42" s="28" customFormat="1" ht="60" hidden="1" x14ac:dyDescent="0.25">
      <c r="A13" s="43" t="s">
        <v>40</v>
      </c>
      <c r="B13" s="204" t="s">
        <v>41</v>
      </c>
      <c r="C13" s="204">
        <v>526</v>
      </c>
      <c r="D13" s="228"/>
      <c r="E13" s="255"/>
      <c r="F13" s="44" t="s">
        <v>42</v>
      </c>
      <c r="G13" s="44" t="s">
        <v>52</v>
      </c>
      <c r="H13" s="31">
        <v>0.2</v>
      </c>
      <c r="I13" s="244"/>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c r="AP13" s="286"/>
    </row>
    <row r="14" spans="1:42" s="28" customFormat="1" ht="60" hidden="1" x14ac:dyDescent="0.25">
      <c r="A14" s="43" t="s">
        <v>40</v>
      </c>
      <c r="B14" s="204" t="s">
        <v>41</v>
      </c>
      <c r="C14" s="204">
        <v>528</v>
      </c>
      <c r="D14" s="226">
        <v>1</v>
      </c>
      <c r="E14" s="255"/>
      <c r="F14" s="44" t="s">
        <v>54</v>
      </c>
      <c r="G14" s="44" t="s">
        <v>717</v>
      </c>
      <c r="H14" s="31">
        <v>0.2</v>
      </c>
      <c r="I14" s="240">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c r="AP14" s="286"/>
    </row>
    <row r="15" spans="1:42" s="28" customFormat="1" ht="60.75" hidden="1" customHeight="1" x14ac:dyDescent="0.25">
      <c r="A15" s="43" t="s">
        <v>40</v>
      </c>
      <c r="B15" s="204" t="s">
        <v>41</v>
      </c>
      <c r="C15" s="204">
        <v>528</v>
      </c>
      <c r="D15" s="227"/>
      <c r="E15" s="255"/>
      <c r="F15" s="44" t="s">
        <v>54</v>
      </c>
      <c r="G15" s="44" t="s">
        <v>58</v>
      </c>
      <c r="H15" s="31">
        <v>0.1</v>
      </c>
      <c r="I15" s="257"/>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c r="AP15" s="286"/>
    </row>
    <row r="16" spans="1:42" s="28" customFormat="1" ht="54.75" hidden="1" customHeight="1" x14ac:dyDescent="0.25">
      <c r="A16" s="43" t="s">
        <v>40</v>
      </c>
      <c r="B16" s="204" t="s">
        <v>41</v>
      </c>
      <c r="C16" s="204">
        <v>528</v>
      </c>
      <c r="D16" s="228"/>
      <c r="E16" s="256"/>
      <c r="F16" s="44" t="s">
        <v>54</v>
      </c>
      <c r="G16" s="44" t="s">
        <v>59</v>
      </c>
      <c r="H16" s="31">
        <v>0.7</v>
      </c>
      <c r="I16" s="258"/>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c r="AP16" s="286"/>
    </row>
    <row r="17" spans="1:42" s="28" customFormat="1" ht="84.75" customHeight="1" x14ac:dyDescent="0.25">
      <c r="A17" s="43" t="s">
        <v>40</v>
      </c>
      <c r="B17" s="204" t="s">
        <v>41</v>
      </c>
      <c r="C17" s="204">
        <v>527</v>
      </c>
      <c r="D17" s="226">
        <v>1</v>
      </c>
      <c r="E17" s="254">
        <v>628314000</v>
      </c>
      <c r="F17" s="44" t="s">
        <v>61</v>
      </c>
      <c r="G17" s="44" t="s">
        <v>62</v>
      </c>
      <c r="H17" s="31">
        <v>0.33</v>
      </c>
      <c r="I17" s="240">
        <f>+H17+H19+H20</f>
        <v>1</v>
      </c>
      <c r="J17" s="203">
        <v>0.25</v>
      </c>
      <c r="K17" s="204"/>
      <c r="L17" s="203">
        <v>0.25</v>
      </c>
      <c r="M17" s="204"/>
      <c r="N17" s="203">
        <v>0.25</v>
      </c>
      <c r="O17" s="204"/>
      <c r="P17" s="203">
        <v>0.25</v>
      </c>
      <c r="Q17" s="204"/>
      <c r="R17" s="204"/>
      <c r="S17" s="204"/>
      <c r="T17" s="204"/>
      <c r="U17" s="204"/>
      <c r="V17" s="204"/>
      <c r="W17" s="204"/>
      <c r="X17" s="204"/>
      <c r="Y17" s="204"/>
      <c r="Z17" s="204"/>
      <c r="AA17" s="204"/>
      <c r="AB17" s="204"/>
      <c r="AC17" s="204"/>
      <c r="AD17" s="204"/>
      <c r="AE17" s="204"/>
      <c r="AF17" s="204"/>
      <c r="AG17" s="204"/>
      <c r="AH17" s="31">
        <f>+J17+L17+N17+P17+R17+T17+V17+X17+Z17+AB17+AD17+AF17</f>
        <v>1</v>
      </c>
      <c r="AI17" s="64">
        <v>44927</v>
      </c>
      <c r="AJ17" s="64">
        <v>45046</v>
      </c>
      <c r="AK17" s="43" t="s">
        <v>63</v>
      </c>
      <c r="AL17" s="43" t="s">
        <v>698</v>
      </c>
      <c r="AM17" s="43" t="s">
        <v>705</v>
      </c>
      <c r="AN17" s="43" t="s">
        <v>46</v>
      </c>
      <c r="AO17" s="25" t="s">
        <v>47</v>
      </c>
      <c r="AP17" s="286"/>
    </row>
    <row r="18" spans="1:42" s="28" customFormat="1" ht="75" x14ac:dyDescent="0.25">
      <c r="A18" s="106" t="s">
        <v>40</v>
      </c>
      <c r="B18" s="107" t="s">
        <v>41</v>
      </c>
      <c r="C18" s="107">
        <v>527</v>
      </c>
      <c r="D18" s="227"/>
      <c r="E18" s="277"/>
      <c r="F18" s="108" t="s">
        <v>61</v>
      </c>
      <c r="G18" s="108" t="s">
        <v>62</v>
      </c>
      <c r="H18" s="109">
        <v>0.33</v>
      </c>
      <c r="I18" s="257"/>
      <c r="J18" s="135">
        <v>0.25</v>
      </c>
      <c r="K18" s="107"/>
      <c r="L18" s="135">
        <v>0.25</v>
      </c>
      <c r="M18" s="107"/>
      <c r="N18" s="135">
        <v>0.25</v>
      </c>
      <c r="O18" s="107"/>
      <c r="P18" s="110">
        <v>0.05</v>
      </c>
      <c r="Q18" s="107"/>
      <c r="R18" s="110">
        <v>0.1</v>
      </c>
      <c r="S18" s="107"/>
      <c r="T18" s="110">
        <v>0.1</v>
      </c>
      <c r="U18" s="107"/>
      <c r="V18" s="107"/>
      <c r="W18" s="107"/>
      <c r="X18" s="107"/>
      <c r="Y18" s="107"/>
      <c r="Z18" s="107"/>
      <c r="AA18" s="107"/>
      <c r="AB18" s="107"/>
      <c r="AC18" s="107"/>
      <c r="AD18" s="107"/>
      <c r="AE18" s="107"/>
      <c r="AF18" s="107"/>
      <c r="AG18" s="107"/>
      <c r="AH18" s="109">
        <f>+J18+L18+N18+P18+R18+T18+V18+X18+Z18+AB18+AD18+AF18</f>
        <v>1</v>
      </c>
      <c r="AI18" s="112">
        <v>44927</v>
      </c>
      <c r="AJ18" s="113">
        <v>45107</v>
      </c>
      <c r="AK18" s="106" t="s">
        <v>63</v>
      </c>
      <c r="AL18" s="106" t="s">
        <v>698</v>
      </c>
      <c r="AM18" s="106" t="s">
        <v>705</v>
      </c>
      <c r="AN18" s="106" t="s">
        <v>46</v>
      </c>
      <c r="AO18" s="114" t="s">
        <v>47</v>
      </c>
      <c r="AP18" s="287" t="s">
        <v>835</v>
      </c>
    </row>
    <row r="19" spans="1:42" s="166" customFormat="1" ht="48" hidden="1" customHeight="1" x14ac:dyDescent="0.25">
      <c r="A19" s="158" t="s">
        <v>40</v>
      </c>
      <c r="B19" s="159" t="s">
        <v>41</v>
      </c>
      <c r="C19" s="159">
        <v>527</v>
      </c>
      <c r="D19" s="227"/>
      <c r="E19" s="255"/>
      <c r="F19" s="160" t="s">
        <v>61</v>
      </c>
      <c r="G19" s="160" t="s">
        <v>64</v>
      </c>
      <c r="H19" s="161">
        <v>0.33</v>
      </c>
      <c r="I19" s="257"/>
      <c r="J19" s="159"/>
      <c r="K19" s="159"/>
      <c r="L19" s="164">
        <v>0.1</v>
      </c>
      <c r="M19" s="159"/>
      <c r="N19" s="164">
        <v>0.2</v>
      </c>
      <c r="O19" s="159"/>
      <c r="P19" s="164">
        <v>0.2</v>
      </c>
      <c r="Q19" s="159"/>
      <c r="R19" s="164">
        <v>0.3</v>
      </c>
      <c r="S19" s="159"/>
      <c r="T19" s="164">
        <v>0.2</v>
      </c>
      <c r="U19" s="159"/>
      <c r="V19" s="159"/>
      <c r="W19" s="159"/>
      <c r="X19" s="159"/>
      <c r="Y19" s="159"/>
      <c r="Z19" s="159"/>
      <c r="AA19" s="159"/>
      <c r="AB19" s="159"/>
      <c r="AC19" s="159"/>
      <c r="AD19" s="159"/>
      <c r="AE19" s="159"/>
      <c r="AF19" s="159"/>
      <c r="AG19" s="159"/>
      <c r="AH19" s="161">
        <f t="shared" ref="AH19" si="1">+J19+L19+N19+P19+R19+T19+V19+X19+Z19+AB19+AD19+AF19</f>
        <v>1</v>
      </c>
      <c r="AI19" s="162">
        <v>44958</v>
      </c>
      <c r="AJ19" s="162">
        <v>45107</v>
      </c>
      <c r="AK19" s="158" t="s">
        <v>65</v>
      </c>
      <c r="AL19" s="158" t="s">
        <v>698</v>
      </c>
      <c r="AM19" s="158" t="s">
        <v>705</v>
      </c>
      <c r="AN19" s="158" t="s">
        <v>46</v>
      </c>
      <c r="AO19" s="163" t="s">
        <v>47</v>
      </c>
      <c r="AP19" s="165"/>
    </row>
    <row r="20" spans="1:42" s="28" customFormat="1" ht="60" hidden="1" x14ac:dyDescent="0.25">
      <c r="A20" s="43" t="s">
        <v>40</v>
      </c>
      <c r="B20" s="204" t="s">
        <v>41</v>
      </c>
      <c r="C20" s="204">
        <v>527</v>
      </c>
      <c r="D20" s="228"/>
      <c r="E20" s="256"/>
      <c r="F20" s="44" t="s">
        <v>61</v>
      </c>
      <c r="G20" s="44" t="s">
        <v>67</v>
      </c>
      <c r="H20" s="31">
        <v>0.34</v>
      </c>
      <c r="I20" s="258"/>
      <c r="J20" s="203">
        <v>0.1</v>
      </c>
      <c r="K20" s="204"/>
      <c r="L20" s="203">
        <v>0.1</v>
      </c>
      <c r="M20" s="204"/>
      <c r="N20" s="203">
        <v>0.1</v>
      </c>
      <c r="O20" s="204"/>
      <c r="P20" s="203">
        <v>0.05</v>
      </c>
      <c r="Q20" s="204"/>
      <c r="R20" s="203">
        <v>0.1</v>
      </c>
      <c r="S20" s="204"/>
      <c r="T20" s="203">
        <v>0.1</v>
      </c>
      <c r="U20" s="204"/>
      <c r="V20" s="203">
        <v>0.05</v>
      </c>
      <c r="W20" s="204"/>
      <c r="X20" s="203">
        <v>0.1</v>
      </c>
      <c r="Y20" s="204"/>
      <c r="Z20" s="203">
        <v>0.05</v>
      </c>
      <c r="AA20" s="204"/>
      <c r="AB20" s="203">
        <v>0.05</v>
      </c>
      <c r="AC20" s="204"/>
      <c r="AD20" s="203">
        <v>0.1</v>
      </c>
      <c r="AE20" s="204"/>
      <c r="AF20" s="203">
        <v>0.1</v>
      </c>
      <c r="AG20" s="204"/>
      <c r="AH20" s="31">
        <f>+J20+L20+N20+P20+R20+T20+V20+X20+Z20+AB20+AD20+AF20</f>
        <v>1.0000000000000002</v>
      </c>
      <c r="AI20" s="64">
        <v>44928</v>
      </c>
      <c r="AJ20" s="64">
        <v>45290</v>
      </c>
      <c r="AK20" s="43" t="s">
        <v>68</v>
      </c>
      <c r="AL20" s="43" t="s">
        <v>69</v>
      </c>
      <c r="AM20" s="43" t="s">
        <v>705</v>
      </c>
      <c r="AN20" s="43" t="s">
        <v>46</v>
      </c>
      <c r="AO20" s="25" t="s">
        <v>47</v>
      </c>
      <c r="AP20" s="286"/>
    </row>
    <row r="21" spans="1:42" s="28" customFormat="1" ht="156" hidden="1" customHeight="1" x14ac:dyDescent="0.25">
      <c r="A21" s="43" t="s">
        <v>40</v>
      </c>
      <c r="B21" s="204" t="s">
        <v>41</v>
      </c>
      <c r="C21" s="204">
        <v>526</v>
      </c>
      <c r="D21" s="204" t="s">
        <v>70</v>
      </c>
      <c r="E21" s="204" t="s">
        <v>70</v>
      </c>
      <c r="F21" s="44" t="s">
        <v>71</v>
      </c>
      <c r="G21" s="44" t="s">
        <v>72</v>
      </c>
      <c r="H21" s="201">
        <v>0.36</v>
      </c>
      <c r="I21" s="260">
        <f>SUM(H21:H27)</f>
        <v>0.99999999999999989</v>
      </c>
      <c r="J21" s="201"/>
      <c r="K21" s="201"/>
      <c r="L21" s="201">
        <v>0.05</v>
      </c>
      <c r="M21" s="201"/>
      <c r="N21" s="201">
        <v>0.1</v>
      </c>
      <c r="O21" s="201"/>
      <c r="P21" s="201">
        <v>0.1</v>
      </c>
      <c r="Q21" s="201"/>
      <c r="R21" s="201">
        <v>0.1</v>
      </c>
      <c r="S21" s="201"/>
      <c r="T21" s="201">
        <v>0.1</v>
      </c>
      <c r="U21" s="201"/>
      <c r="V21" s="201">
        <v>0.1</v>
      </c>
      <c r="W21" s="201"/>
      <c r="X21" s="201">
        <v>0.1</v>
      </c>
      <c r="Y21" s="201"/>
      <c r="Z21" s="201">
        <v>0.1</v>
      </c>
      <c r="AA21" s="201"/>
      <c r="AB21" s="201">
        <v>0.1</v>
      </c>
      <c r="AC21" s="201"/>
      <c r="AD21" s="201">
        <v>0.15</v>
      </c>
      <c r="AE21" s="201"/>
      <c r="AF21" s="201"/>
      <c r="AG21" s="201"/>
      <c r="AH21" s="31">
        <f t="shared" si="0"/>
        <v>0.99999999999999989</v>
      </c>
      <c r="AI21" s="62">
        <v>44958</v>
      </c>
      <c r="AJ21" s="62">
        <v>45260</v>
      </c>
      <c r="AK21" s="29" t="s">
        <v>654</v>
      </c>
      <c r="AL21" s="44" t="s">
        <v>73</v>
      </c>
      <c r="AM21" s="44" t="s">
        <v>74</v>
      </c>
      <c r="AN21" s="43" t="s">
        <v>46</v>
      </c>
      <c r="AO21" s="25" t="s">
        <v>47</v>
      </c>
      <c r="AP21" s="286"/>
    </row>
    <row r="22" spans="1:42" s="28" customFormat="1" ht="60" hidden="1" x14ac:dyDescent="0.25">
      <c r="A22" s="43" t="s">
        <v>40</v>
      </c>
      <c r="B22" s="204" t="s">
        <v>41</v>
      </c>
      <c r="C22" s="204">
        <v>526</v>
      </c>
      <c r="D22" s="204" t="s">
        <v>70</v>
      </c>
      <c r="E22" s="204" t="s">
        <v>70</v>
      </c>
      <c r="F22" s="44" t="s">
        <v>71</v>
      </c>
      <c r="G22" s="44" t="s">
        <v>75</v>
      </c>
      <c r="H22" s="201">
        <v>0.09</v>
      </c>
      <c r="I22" s="260"/>
      <c r="J22" s="201"/>
      <c r="K22" s="201"/>
      <c r="L22" s="201"/>
      <c r="M22" s="201"/>
      <c r="N22" s="201"/>
      <c r="O22" s="201"/>
      <c r="P22" s="201"/>
      <c r="Q22" s="201"/>
      <c r="R22" s="201"/>
      <c r="S22" s="201"/>
      <c r="T22" s="201"/>
      <c r="U22" s="201"/>
      <c r="V22" s="201">
        <v>0.2</v>
      </c>
      <c r="W22" s="201"/>
      <c r="X22" s="201">
        <v>0.2</v>
      </c>
      <c r="Y22" s="201"/>
      <c r="Z22" s="201">
        <v>0.2</v>
      </c>
      <c r="AA22" s="201"/>
      <c r="AB22" s="201">
        <v>0.2</v>
      </c>
      <c r="AC22" s="201"/>
      <c r="AD22" s="201">
        <v>0.2</v>
      </c>
      <c r="AE22" s="201"/>
      <c r="AF22" s="201"/>
      <c r="AG22" s="201"/>
      <c r="AH22" s="31">
        <f t="shared" si="0"/>
        <v>1</v>
      </c>
      <c r="AI22" s="62">
        <v>45108</v>
      </c>
      <c r="AJ22" s="62">
        <v>45260</v>
      </c>
      <c r="AK22" s="29" t="s">
        <v>76</v>
      </c>
      <c r="AL22" s="44" t="s">
        <v>73</v>
      </c>
      <c r="AM22" s="44" t="s">
        <v>74</v>
      </c>
      <c r="AN22" s="43" t="s">
        <v>46</v>
      </c>
      <c r="AO22" s="25" t="s">
        <v>47</v>
      </c>
      <c r="AP22" s="286"/>
    </row>
    <row r="23" spans="1:42" s="28" customFormat="1" ht="75" hidden="1" customHeight="1" x14ac:dyDescent="0.25">
      <c r="A23" s="43" t="s">
        <v>40</v>
      </c>
      <c r="B23" s="204" t="s">
        <v>41</v>
      </c>
      <c r="C23" s="204">
        <v>526</v>
      </c>
      <c r="D23" s="204" t="s">
        <v>70</v>
      </c>
      <c r="E23" s="204" t="s">
        <v>70</v>
      </c>
      <c r="F23" s="44" t="s">
        <v>77</v>
      </c>
      <c r="G23" s="44" t="s">
        <v>78</v>
      </c>
      <c r="H23" s="201">
        <v>0.15</v>
      </c>
      <c r="I23" s="260"/>
      <c r="J23" s="201"/>
      <c r="K23" s="201"/>
      <c r="L23" s="201">
        <v>0.2</v>
      </c>
      <c r="M23" s="201"/>
      <c r="N23" s="201">
        <v>0.2</v>
      </c>
      <c r="O23" s="201"/>
      <c r="P23" s="201">
        <v>0.2</v>
      </c>
      <c r="Q23" s="201"/>
      <c r="R23" s="201">
        <v>0.2</v>
      </c>
      <c r="S23" s="201"/>
      <c r="T23" s="201">
        <v>0.2</v>
      </c>
      <c r="U23" s="201"/>
      <c r="V23" s="201"/>
      <c r="W23" s="201"/>
      <c r="X23" s="201"/>
      <c r="Y23" s="201"/>
      <c r="Z23" s="201"/>
      <c r="AA23" s="201"/>
      <c r="AB23" s="201"/>
      <c r="AC23" s="201"/>
      <c r="AD23" s="201"/>
      <c r="AE23" s="201"/>
      <c r="AF23" s="201"/>
      <c r="AG23" s="201"/>
      <c r="AH23" s="31">
        <f t="shared" si="0"/>
        <v>1</v>
      </c>
      <c r="AI23" s="62">
        <v>44972</v>
      </c>
      <c r="AJ23" s="62">
        <v>45107</v>
      </c>
      <c r="AK23" s="29" t="s">
        <v>79</v>
      </c>
      <c r="AL23" s="44" t="s">
        <v>73</v>
      </c>
      <c r="AM23" s="44" t="s">
        <v>74</v>
      </c>
      <c r="AN23" s="43" t="s">
        <v>46</v>
      </c>
      <c r="AO23" s="25" t="s">
        <v>47</v>
      </c>
      <c r="AP23" s="286"/>
    </row>
    <row r="24" spans="1:42" s="30" customFormat="1" ht="207" hidden="1" customHeight="1" x14ac:dyDescent="0.25">
      <c r="A24" s="43" t="s">
        <v>40</v>
      </c>
      <c r="B24" s="204" t="s">
        <v>41</v>
      </c>
      <c r="C24" s="204">
        <v>526</v>
      </c>
      <c r="D24" s="204" t="s">
        <v>70</v>
      </c>
      <c r="E24" s="204" t="s">
        <v>70</v>
      </c>
      <c r="F24" s="44" t="s">
        <v>80</v>
      </c>
      <c r="G24" s="44" t="s">
        <v>81</v>
      </c>
      <c r="H24" s="201">
        <v>0.1</v>
      </c>
      <c r="I24" s="260"/>
      <c r="J24" s="201"/>
      <c r="K24" s="201"/>
      <c r="L24" s="201"/>
      <c r="M24" s="201"/>
      <c r="N24" s="201">
        <v>0.3</v>
      </c>
      <c r="O24" s="201"/>
      <c r="P24" s="201">
        <v>0.3</v>
      </c>
      <c r="Q24" s="201"/>
      <c r="R24" s="201">
        <v>0.4</v>
      </c>
      <c r="S24" s="201"/>
      <c r="T24" s="201"/>
      <c r="U24" s="201"/>
      <c r="V24" s="201"/>
      <c r="W24" s="201"/>
      <c r="X24" s="201"/>
      <c r="Y24" s="201"/>
      <c r="Z24" s="201"/>
      <c r="AA24" s="201"/>
      <c r="AB24" s="201"/>
      <c r="AC24" s="201"/>
      <c r="AD24" s="201"/>
      <c r="AE24" s="201"/>
      <c r="AF24" s="201"/>
      <c r="AG24" s="201"/>
      <c r="AH24" s="31">
        <f t="shared" si="0"/>
        <v>1</v>
      </c>
      <c r="AI24" s="62">
        <v>44986</v>
      </c>
      <c r="AJ24" s="62">
        <v>45076</v>
      </c>
      <c r="AK24" s="29" t="s">
        <v>82</v>
      </c>
      <c r="AL24" s="44" t="s">
        <v>73</v>
      </c>
      <c r="AM24" s="44" t="s">
        <v>74</v>
      </c>
      <c r="AN24" s="43" t="s">
        <v>46</v>
      </c>
      <c r="AO24" s="25" t="s">
        <v>47</v>
      </c>
      <c r="AP24" s="56"/>
    </row>
    <row r="25" spans="1:42" s="28" customFormat="1" ht="60" hidden="1" x14ac:dyDescent="0.25">
      <c r="A25" s="43" t="s">
        <v>40</v>
      </c>
      <c r="B25" s="204" t="s">
        <v>41</v>
      </c>
      <c r="C25" s="204">
        <v>526</v>
      </c>
      <c r="D25" s="204" t="s">
        <v>70</v>
      </c>
      <c r="E25" s="204" t="s">
        <v>70</v>
      </c>
      <c r="F25" s="44" t="s">
        <v>83</v>
      </c>
      <c r="G25" s="44" t="s">
        <v>84</v>
      </c>
      <c r="H25" s="201">
        <v>0.1</v>
      </c>
      <c r="I25" s="260"/>
      <c r="J25" s="201"/>
      <c r="K25" s="201"/>
      <c r="L25" s="201"/>
      <c r="M25" s="201"/>
      <c r="N25" s="201"/>
      <c r="O25" s="201"/>
      <c r="P25" s="201">
        <v>1</v>
      </c>
      <c r="Q25" s="201"/>
      <c r="R25" s="201"/>
      <c r="S25" s="201"/>
      <c r="T25" s="201"/>
      <c r="U25" s="201"/>
      <c r="V25" s="201"/>
      <c r="W25" s="201"/>
      <c r="X25" s="201"/>
      <c r="Y25" s="201"/>
      <c r="Z25" s="201"/>
      <c r="AA25" s="201"/>
      <c r="AB25" s="201"/>
      <c r="AC25" s="201"/>
      <c r="AD25" s="201"/>
      <c r="AE25" s="201"/>
      <c r="AF25" s="201"/>
      <c r="AG25" s="201"/>
      <c r="AH25" s="31">
        <f t="shared" si="0"/>
        <v>1</v>
      </c>
      <c r="AI25" s="62">
        <v>45017</v>
      </c>
      <c r="AJ25" s="62">
        <v>45046</v>
      </c>
      <c r="AK25" s="29" t="s">
        <v>85</v>
      </c>
      <c r="AL25" s="44" t="s">
        <v>73</v>
      </c>
      <c r="AM25" s="44" t="s">
        <v>74</v>
      </c>
      <c r="AN25" s="43" t="s">
        <v>46</v>
      </c>
      <c r="AO25" s="25" t="s">
        <v>47</v>
      </c>
      <c r="AP25" s="286"/>
    </row>
    <row r="26" spans="1:42" s="28" customFormat="1" ht="60" hidden="1" x14ac:dyDescent="0.25">
      <c r="A26" s="43" t="s">
        <v>40</v>
      </c>
      <c r="B26" s="204" t="s">
        <v>41</v>
      </c>
      <c r="C26" s="204">
        <v>526</v>
      </c>
      <c r="D26" s="204" t="s">
        <v>70</v>
      </c>
      <c r="E26" s="204" t="s">
        <v>70</v>
      </c>
      <c r="F26" s="44" t="s">
        <v>86</v>
      </c>
      <c r="G26" s="44" t="s">
        <v>87</v>
      </c>
      <c r="H26" s="201">
        <v>0.1</v>
      </c>
      <c r="I26" s="260"/>
      <c r="J26" s="201"/>
      <c r="K26" s="201"/>
      <c r="L26" s="201"/>
      <c r="M26" s="201"/>
      <c r="N26" s="201"/>
      <c r="O26" s="201"/>
      <c r="P26" s="201"/>
      <c r="Q26" s="201"/>
      <c r="R26" s="201"/>
      <c r="S26" s="201"/>
      <c r="T26" s="201"/>
      <c r="U26" s="201"/>
      <c r="V26" s="201">
        <v>0.2</v>
      </c>
      <c r="W26" s="201"/>
      <c r="X26" s="201">
        <v>0.2</v>
      </c>
      <c r="Y26" s="201"/>
      <c r="Z26" s="201">
        <v>0.2</v>
      </c>
      <c r="AA26" s="201"/>
      <c r="AB26" s="201">
        <v>0.2</v>
      </c>
      <c r="AC26" s="201"/>
      <c r="AD26" s="201">
        <v>0.2</v>
      </c>
      <c r="AE26" s="201"/>
      <c r="AF26" s="201"/>
      <c r="AG26" s="201"/>
      <c r="AH26" s="31">
        <f t="shared" si="0"/>
        <v>1</v>
      </c>
      <c r="AI26" s="62">
        <v>45108</v>
      </c>
      <c r="AJ26" s="62">
        <v>45260</v>
      </c>
      <c r="AK26" s="29" t="s">
        <v>88</v>
      </c>
      <c r="AL26" s="44" t="s">
        <v>73</v>
      </c>
      <c r="AM26" s="44" t="s">
        <v>74</v>
      </c>
      <c r="AN26" s="43" t="s">
        <v>46</v>
      </c>
      <c r="AO26" s="25" t="s">
        <v>47</v>
      </c>
      <c r="AP26" s="286"/>
    </row>
    <row r="27" spans="1:42" s="28" customFormat="1" ht="90" customHeight="1" x14ac:dyDescent="0.25">
      <c r="A27" s="43" t="s">
        <v>40</v>
      </c>
      <c r="B27" s="204" t="s">
        <v>41</v>
      </c>
      <c r="C27" s="204">
        <v>526</v>
      </c>
      <c r="D27" s="204" t="s">
        <v>70</v>
      </c>
      <c r="E27" s="204" t="s">
        <v>70</v>
      </c>
      <c r="F27" s="44" t="s">
        <v>86</v>
      </c>
      <c r="G27" s="44" t="s">
        <v>89</v>
      </c>
      <c r="H27" s="201">
        <v>0.1</v>
      </c>
      <c r="I27" s="260"/>
      <c r="J27" s="201"/>
      <c r="K27" s="201"/>
      <c r="L27" s="31"/>
      <c r="M27" s="31"/>
      <c r="N27" s="34"/>
      <c r="O27" s="31"/>
      <c r="P27" s="34"/>
      <c r="Q27" s="31"/>
      <c r="R27" s="31">
        <v>0.25</v>
      </c>
      <c r="S27" s="31"/>
      <c r="T27" s="34"/>
      <c r="U27" s="31"/>
      <c r="V27" s="34"/>
      <c r="W27" s="31"/>
      <c r="X27" s="31">
        <v>0.3</v>
      </c>
      <c r="Y27" s="31"/>
      <c r="Z27" s="34"/>
      <c r="AA27" s="31"/>
      <c r="AB27" s="34"/>
      <c r="AC27" s="31"/>
      <c r="AD27" s="34"/>
      <c r="AE27" s="31"/>
      <c r="AF27" s="31">
        <v>0.45</v>
      </c>
      <c r="AG27" s="31"/>
      <c r="AH27" s="31">
        <f t="shared" si="0"/>
        <v>1</v>
      </c>
      <c r="AI27" s="62">
        <v>45047</v>
      </c>
      <c r="AJ27" s="62">
        <v>45275</v>
      </c>
      <c r="AK27" s="26" t="s">
        <v>90</v>
      </c>
      <c r="AL27" s="44" t="s">
        <v>73</v>
      </c>
      <c r="AM27" s="44" t="s">
        <v>74</v>
      </c>
      <c r="AN27" s="43" t="s">
        <v>46</v>
      </c>
      <c r="AO27" s="25" t="s">
        <v>47</v>
      </c>
      <c r="AP27" s="286"/>
    </row>
    <row r="28" spans="1:42" s="28" customFormat="1" ht="162" customHeight="1" x14ac:dyDescent="0.25">
      <c r="A28" s="106" t="s">
        <v>40</v>
      </c>
      <c r="B28" s="107" t="s">
        <v>41</v>
      </c>
      <c r="C28" s="107">
        <v>526</v>
      </c>
      <c r="D28" s="107" t="s">
        <v>70</v>
      </c>
      <c r="E28" s="107" t="s">
        <v>70</v>
      </c>
      <c r="F28" s="108" t="s">
        <v>86</v>
      </c>
      <c r="G28" s="180" t="s">
        <v>836</v>
      </c>
      <c r="H28" s="154">
        <v>0.1</v>
      </c>
      <c r="I28" s="288"/>
      <c r="J28" s="154"/>
      <c r="K28" s="154"/>
      <c r="L28" s="109"/>
      <c r="M28" s="109"/>
      <c r="N28" s="289"/>
      <c r="O28" s="109"/>
      <c r="P28" s="289"/>
      <c r="Q28" s="109"/>
      <c r="R28" s="130">
        <v>0.05</v>
      </c>
      <c r="S28" s="109"/>
      <c r="T28" s="289"/>
      <c r="U28" s="109"/>
      <c r="V28" s="289"/>
      <c r="W28" s="109"/>
      <c r="X28" s="130">
        <v>0.3</v>
      </c>
      <c r="Y28" s="130"/>
      <c r="Z28" s="290"/>
      <c r="AA28" s="130"/>
      <c r="AB28" s="130">
        <v>0.2</v>
      </c>
      <c r="AC28" s="130"/>
      <c r="AD28" s="290"/>
      <c r="AE28" s="130"/>
      <c r="AF28" s="130">
        <v>0.45</v>
      </c>
      <c r="AG28" s="109"/>
      <c r="AH28" s="109">
        <f t="shared" si="0"/>
        <v>1</v>
      </c>
      <c r="AI28" s="124">
        <v>45047</v>
      </c>
      <c r="AJ28" s="124">
        <v>45275</v>
      </c>
      <c r="AK28" s="291" t="s">
        <v>90</v>
      </c>
      <c r="AL28" s="108" t="s">
        <v>73</v>
      </c>
      <c r="AM28" s="108" t="s">
        <v>74</v>
      </c>
      <c r="AN28" s="106" t="s">
        <v>46</v>
      </c>
      <c r="AO28" s="114" t="s">
        <v>47</v>
      </c>
      <c r="AP28" s="292" t="s">
        <v>837</v>
      </c>
    </row>
    <row r="29" spans="1:42" s="28" customFormat="1" ht="60" hidden="1" x14ac:dyDescent="0.25">
      <c r="A29" s="43" t="s">
        <v>40</v>
      </c>
      <c r="B29" s="204" t="s">
        <v>41</v>
      </c>
      <c r="C29" s="204">
        <v>526</v>
      </c>
      <c r="D29" s="204" t="s">
        <v>70</v>
      </c>
      <c r="E29" s="204" t="s">
        <v>70</v>
      </c>
      <c r="F29" s="44" t="s">
        <v>91</v>
      </c>
      <c r="G29" s="44" t="s">
        <v>92</v>
      </c>
      <c r="H29" s="201">
        <v>0.2</v>
      </c>
      <c r="I29" s="229">
        <f>+H29+H30</f>
        <v>1</v>
      </c>
      <c r="J29" s="31"/>
      <c r="K29" s="31"/>
      <c r="L29" s="31">
        <v>0.5</v>
      </c>
      <c r="M29" s="31"/>
      <c r="N29" s="31">
        <v>0.5</v>
      </c>
      <c r="O29" s="31"/>
      <c r="P29" s="31"/>
      <c r="Q29" s="31"/>
      <c r="R29" s="31"/>
      <c r="S29" s="31"/>
      <c r="T29" s="31"/>
      <c r="U29" s="31"/>
      <c r="V29" s="31"/>
      <c r="W29" s="31"/>
      <c r="X29" s="31"/>
      <c r="Y29" s="31"/>
      <c r="Z29" s="31"/>
      <c r="AA29" s="31"/>
      <c r="AB29" s="31"/>
      <c r="AC29" s="31"/>
      <c r="AD29" s="31"/>
      <c r="AE29" s="31"/>
      <c r="AF29" s="31"/>
      <c r="AG29" s="31"/>
      <c r="AH29" s="31">
        <f t="shared" si="0"/>
        <v>1</v>
      </c>
      <c r="AI29" s="62">
        <v>44958</v>
      </c>
      <c r="AJ29" s="62">
        <v>45016</v>
      </c>
      <c r="AK29" s="26" t="s">
        <v>93</v>
      </c>
      <c r="AL29" s="44" t="s">
        <v>94</v>
      </c>
      <c r="AM29" s="44" t="s">
        <v>95</v>
      </c>
      <c r="AN29" s="43" t="s">
        <v>46</v>
      </c>
      <c r="AO29" s="25" t="s">
        <v>47</v>
      </c>
      <c r="AP29" s="286"/>
    </row>
    <row r="30" spans="1:42" s="42" customFormat="1" ht="80.45" hidden="1" customHeight="1" x14ac:dyDescent="0.25">
      <c r="A30" s="43" t="s">
        <v>40</v>
      </c>
      <c r="B30" s="204" t="s">
        <v>41</v>
      </c>
      <c r="C30" s="204">
        <v>526</v>
      </c>
      <c r="D30" s="204" t="s">
        <v>70</v>
      </c>
      <c r="E30" s="204" t="s">
        <v>70</v>
      </c>
      <c r="F30" s="44" t="s">
        <v>91</v>
      </c>
      <c r="G30" s="44" t="s">
        <v>96</v>
      </c>
      <c r="H30" s="201">
        <v>0.8</v>
      </c>
      <c r="I30" s="231"/>
      <c r="J30" s="31"/>
      <c r="K30" s="31"/>
      <c r="L30" s="31"/>
      <c r="M30" s="31"/>
      <c r="N30" s="31"/>
      <c r="O30" s="31"/>
      <c r="P30" s="31">
        <v>0.25</v>
      </c>
      <c r="Q30" s="31"/>
      <c r="R30" s="31"/>
      <c r="S30" s="31"/>
      <c r="T30" s="31"/>
      <c r="U30" s="31"/>
      <c r="V30" s="31">
        <v>0.25</v>
      </c>
      <c r="W30" s="31"/>
      <c r="X30" s="31"/>
      <c r="Y30" s="31"/>
      <c r="Z30" s="31">
        <v>0.25</v>
      </c>
      <c r="AA30" s="31"/>
      <c r="AB30" s="31"/>
      <c r="AC30" s="31"/>
      <c r="AD30" s="31"/>
      <c r="AE30" s="31"/>
      <c r="AF30" s="31">
        <v>0.25</v>
      </c>
      <c r="AG30" s="31"/>
      <c r="AH30" s="31">
        <f t="shared" si="0"/>
        <v>1</v>
      </c>
      <c r="AI30" s="62">
        <v>45078</v>
      </c>
      <c r="AJ30" s="62">
        <v>45291</v>
      </c>
      <c r="AK30" s="26" t="s">
        <v>97</v>
      </c>
      <c r="AL30" s="44" t="s">
        <v>94</v>
      </c>
      <c r="AM30" s="44" t="s">
        <v>95</v>
      </c>
      <c r="AN30" s="43" t="s">
        <v>46</v>
      </c>
      <c r="AO30" s="25" t="s">
        <v>47</v>
      </c>
      <c r="AP30" s="293"/>
    </row>
    <row r="31" spans="1:42" s="28" customFormat="1" ht="60" hidden="1" x14ac:dyDescent="0.25">
      <c r="A31" s="43" t="s">
        <v>40</v>
      </c>
      <c r="B31" s="204" t="s">
        <v>41</v>
      </c>
      <c r="C31" s="204">
        <v>526</v>
      </c>
      <c r="D31" s="204" t="s">
        <v>70</v>
      </c>
      <c r="E31" s="204" t="s">
        <v>70</v>
      </c>
      <c r="F31" s="44" t="s">
        <v>98</v>
      </c>
      <c r="G31" s="44" t="s">
        <v>99</v>
      </c>
      <c r="H31" s="201">
        <v>0.2</v>
      </c>
      <c r="I31" s="229">
        <f>+H31+H32</f>
        <v>1</v>
      </c>
      <c r="J31" s="31"/>
      <c r="K31" s="31"/>
      <c r="L31" s="31"/>
      <c r="M31" s="31"/>
      <c r="N31" s="31"/>
      <c r="O31" s="31"/>
      <c r="P31" s="31"/>
      <c r="Q31" s="31"/>
      <c r="R31" s="31"/>
      <c r="S31" s="31"/>
      <c r="T31" s="31">
        <v>0.2</v>
      </c>
      <c r="U31" s="31"/>
      <c r="V31" s="31">
        <v>0.8</v>
      </c>
      <c r="W31" s="31"/>
      <c r="X31" s="31"/>
      <c r="Y31" s="31"/>
      <c r="Z31" s="31"/>
      <c r="AA31" s="31"/>
      <c r="AB31" s="31"/>
      <c r="AC31" s="31"/>
      <c r="AD31" s="31"/>
      <c r="AE31" s="31"/>
      <c r="AF31" s="31"/>
      <c r="AG31" s="31"/>
      <c r="AH31" s="31">
        <f t="shared" si="0"/>
        <v>1</v>
      </c>
      <c r="AI31" s="62">
        <v>45078</v>
      </c>
      <c r="AJ31" s="62">
        <v>45138</v>
      </c>
      <c r="AK31" s="26" t="s">
        <v>100</v>
      </c>
      <c r="AL31" s="44" t="s">
        <v>94</v>
      </c>
      <c r="AM31" s="44" t="s">
        <v>95</v>
      </c>
      <c r="AN31" s="43" t="s">
        <v>46</v>
      </c>
      <c r="AO31" s="25" t="s">
        <v>47</v>
      </c>
      <c r="AP31" s="286"/>
    </row>
    <row r="32" spans="1:42" s="28" customFormat="1" ht="75" hidden="1" x14ac:dyDescent="0.25">
      <c r="A32" s="43" t="s">
        <v>40</v>
      </c>
      <c r="B32" s="204" t="s">
        <v>41</v>
      </c>
      <c r="C32" s="204">
        <v>526</v>
      </c>
      <c r="D32" s="204" t="s">
        <v>70</v>
      </c>
      <c r="E32" s="204" t="s">
        <v>70</v>
      </c>
      <c r="F32" s="44" t="s">
        <v>98</v>
      </c>
      <c r="G32" s="44" t="s">
        <v>101</v>
      </c>
      <c r="H32" s="201">
        <v>0.8</v>
      </c>
      <c r="I32" s="231"/>
      <c r="J32" s="31">
        <v>0.1</v>
      </c>
      <c r="K32" s="31"/>
      <c r="L32" s="31">
        <v>0.1</v>
      </c>
      <c r="M32" s="31"/>
      <c r="N32" s="31">
        <v>0.1</v>
      </c>
      <c r="O32" s="31"/>
      <c r="P32" s="31">
        <v>0.1</v>
      </c>
      <c r="Q32" s="31"/>
      <c r="R32" s="31">
        <v>0.1</v>
      </c>
      <c r="S32" s="31"/>
      <c r="T32" s="31">
        <v>0.1</v>
      </c>
      <c r="U32" s="31"/>
      <c r="V32" s="31">
        <v>0.1</v>
      </c>
      <c r="W32" s="31"/>
      <c r="X32" s="31">
        <v>0.05</v>
      </c>
      <c r="Y32" s="31"/>
      <c r="Z32" s="31">
        <v>0.05</v>
      </c>
      <c r="AA32" s="31"/>
      <c r="AB32" s="31">
        <v>0.05</v>
      </c>
      <c r="AC32" s="31"/>
      <c r="AD32" s="31">
        <v>0.1</v>
      </c>
      <c r="AE32" s="31"/>
      <c r="AF32" s="31">
        <v>0.05</v>
      </c>
      <c r="AG32" s="31"/>
      <c r="AH32" s="31">
        <f t="shared" si="0"/>
        <v>1</v>
      </c>
      <c r="AI32" s="62">
        <v>44927</v>
      </c>
      <c r="AJ32" s="62">
        <v>45291</v>
      </c>
      <c r="AK32" s="26" t="s">
        <v>102</v>
      </c>
      <c r="AL32" s="44" t="s">
        <v>94</v>
      </c>
      <c r="AM32" s="44" t="s">
        <v>95</v>
      </c>
      <c r="AN32" s="43" t="s">
        <v>46</v>
      </c>
      <c r="AO32" s="25" t="s">
        <v>47</v>
      </c>
      <c r="AP32" s="286"/>
    </row>
    <row r="33" spans="1:42" s="28" customFormat="1" ht="60" hidden="1" x14ac:dyDescent="0.25">
      <c r="A33" s="43" t="s">
        <v>40</v>
      </c>
      <c r="B33" s="204" t="s">
        <v>41</v>
      </c>
      <c r="C33" s="204">
        <v>526</v>
      </c>
      <c r="D33" s="204" t="s">
        <v>70</v>
      </c>
      <c r="E33" s="204" t="s">
        <v>70</v>
      </c>
      <c r="F33" s="44" t="s">
        <v>103</v>
      </c>
      <c r="G33" s="44" t="s">
        <v>104</v>
      </c>
      <c r="H33" s="201">
        <v>0.5</v>
      </c>
      <c r="I33" s="229">
        <f>+H33+H34</f>
        <v>1</v>
      </c>
      <c r="J33" s="31"/>
      <c r="K33" s="31"/>
      <c r="L33" s="31"/>
      <c r="M33" s="31"/>
      <c r="N33" s="31"/>
      <c r="O33" s="31"/>
      <c r="P33" s="31"/>
      <c r="Q33" s="31"/>
      <c r="R33" s="31"/>
      <c r="S33" s="31"/>
      <c r="T33" s="31"/>
      <c r="U33" s="31"/>
      <c r="V33" s="31"/>
      <c r="W33" s="31"/>
      <c r="X33" s="31"/>
      <c r="Y33" s="31"/>
      <c r="Z33" s="31"/>
      <c r="AA33" s="31"/>
      <c r="AB33" s="31"/>
      <c r="AC33" s="31"/>
      <c r="AD33" s="31">
        <v>1</v>
      </c>
      <c r="AE33" s="31"/>
      <c r="AF33" s="31"/>
      <c r="AG33" s="31"/>
      <c r="AH33" s="31">
        <f t="shared" si="0"/>
        <v>1</v>
      </c>
      <c r="AI33" s="62">
        <v>45078</v>
      </c>
      <c r="AJ33" s="62">
        <v>45260</v>
      </c>
      <c r="AK33" s="26" t="s">
        <v>100</v>
      </c>
      <c r="AL33" s="44" t="s">
        <v>94</v>
      </c>
      <c r="AM33" s="44" t="s">
        <v>95</v>
      </c>
      <c r="AN33" s="43" t="s">
        <v>46</v>
      </c>
      <c r="AO33" s="25" t="s">
        <v>47</v>
      </c>
      <c r="AP33" s="286"/>
    </row>
    <row r="34" spans="1:42" s="28" customFormat="1" ht="60" hidden="1" x14ac:dyDescent="0.25">
      <c r="A34" s="43" t="s">
        <v>40</v>
      </c>
      <c r="B34" s="204" t="s">
        <v>41</v>
      </c>
      <c r="C34" s="204">
        <v>526</v>
      </c>
      <c r="D34" s="204" t="s">
        <v>70</v>
      </c>
      <c r="E34" s="204" t="s">
        <v>70</v>
      </c>
      <c r="F34" s="44" t="s">
        <v>103</v>
      </c>
      <c r="G34" s="44" t="s">
        <v>105</v>
      </c>
      <c r="H34" s="201">
        <v>0.5</v>
      </c>
      <c r="I34" s="231"/>
      <c r="J34" s="31"/>
      <c r="K34" s="31"/>
      <c r="L34" s="31"/>
      <c r="M34" s="31"/>
      <c r="N34" s="30"/>
      <c r="O34" s="31"/>
      <c r="P34" s="31">
        <v>0.25</v>
      </c>
      <c r="Q34" s="31"/>
      <c r="R34" s="31"/>
      <c r="S34" s="31"/>
      <c r="T34" s="30"/>
      <c r="U34" s="31"/>
      <c r="V34" s="31">
        <v>0.25</v>
      </c>
      <c r="W34" s="31"/>
      <c r="X34" s="31"/>
      <c r="Y34" s="31"/>
      <c r="Z34" s="30"/>
      <c r="AA34" s="31"/>
      <c r="AB34" s="31">
        <v>0.25</v>
      </c>
      <c r="AC34" s="31"/>
      <c r="AD34" s="31"/>
      <c r="AE34" s="31"/>
      <c r="AF34" s="31">
        <v>0.25</v>
      </c>
      <c r="AG34" s="31"/>
      <c r="AH34" s="31">
        <f>+J34+L34+N34+P34+R34+T34+V34+X34+Z34+AB34+AD34+AF34</f>
        <v>1</v>
      </c>
      <c r="AI34" s="62">
        <v>44986</v>
      </c>
      <c r="AJ34" s="62">
        <v>45291</v>
      </c>
      <c r="AK34" s="26" t="s">
        <v>100</v>
      </c>
      <c r="AL34" s="44" t="s">
        <v>94</v>
      </c>
      <c r="AM34" s="44" t="s">
        <v>95</v>
      </c>
      <c r="AN34" s="43" t="s">
        <v>46</v>
      </c>
      <c r="AO34" s="25" t="s">
        <v>47</v>
      </c>
      <c r="AP34" s="286"/>
    </row>
    <row r="35" spans="1:42" s="28" customFormat="1" ht="75" hidden="1" x14ac:dyDescent="0.25">
      <c r="A35" s="43" t="s">
        <v>40</v>
      </c>
      <c r="B35" s="204" t="s">
        <v>41</v>
      </c>
      <c r="C35" s="204">
        <v>526</v>
      </c>
      <c r="D35" s="204" t="s">
        <v>70</v>
      </c>
      <c r="E35" s="204" t="s">
        <v>70</v>
      </c>
      <c r="F35" s="44" t="s">
        <v>106</v>
      </c>
      <c r="G35" s="44" t="s">
        <v>107</v>
      </c>
      <c r="H35" s="201">
        <v>1</v>
      </c>
      <c r="I35" s="201">
        <v>1</v>
      </c>
      <c r="J35" s="31"/>
      <c r="K35" s="31"/>
      <c r="L35" s="31"/>
      <c r="M35" s="31"/>
      <c r="N35" s="31"/>
      <c r="O35" s="31"/>
      <c r="P35" s="31">
        <v>0.25</v>
      </c>
      <c r="Q35" s="31"/>
      <c r="R35" s="31"/>
      <c r="S35" s="31"/>
      <c r="T35" s="31"/>
      <c r="U35" s="31"/>
      <c r="V35" s="31">
        <v>0.25</v>
      </c>
      <c r="W35" s="31"/>
      <c r="X35" s="31"/>
      <c r="Y35" s="31"/>
      <c r="Z35" s="31">
        <v>0.25</v>
      </c>
      <c r="AA35" s="31"/>
      <c r="AB35" s="31"/>
      <c r="AC35" s="31"/>
      <c r="AD35" s="31"/>
      <c r="AE35" s="31"/>
      <c r="AF35" s="31">
        <v>0.25</v>
      </c>
      <c r="AG35" s="31"/>
      <c r="AH35" s="31">
        <f t="shared" si="0"/>
        <v>1</v>
      </c>
      <c r="AI35" s="62">
        <v>44986</v>
      </c>
      <c r="AJ35" s="62">
        <v>45291</v>
      </c>
      <c r="AK35" s="26" t="s">
        <v>108</v>
      </c>
      <c r="AL35" s="44" t="s">
        <v>94</v>
      </c>
      <c r="AM35" s="44" t="s">
        <v>95</v>
      </c>
      <c r="AN35" s="43" t="s">
        <v>46</v>
      </c>
      <c r="AO35" s="25" t="s">
        <v>47</v>
      </c>
      <c r="AP35" s="286"/>
    </row>
    <row r="36" spans="1:42" s="28" customFormat="1" ht="75" hidden="1" x14ac:dyDescent="0.25">
      <c r="A36" s="43" t="s">
        <v>40</v>
      </c>
      <c r="B36" s="204" t="s">
        <v>41</v>
      </c>
      <c r="C36" s="204">
        <v>526</v>
      </c>
      <c r="D36" s="204" t="s">
        <v>70</v>
      </c>
      <c r="E36" s="204" t="s">
        <v>70</v>
      </c>
      <c r="F36" s="44" t="s">
        <v>109</v>
      </c>
      <c r="G36" s="44" t="s">
        <v>110</v>
      </c>
      <c r="H36" s="201">
        <v>1</v>
      </c>
      <c r="I36" s="201">
        <v>1</v>
      </c>
      <c r="J36" s="31"/>
      <c r="K36" s="31"/>
      <c r="L36" s="31"/>
      <c r="M36" s="31"/>
      <c r="N36" s="31"/>
      <c r="O36" s="31"/>
      <c r="P36" s="31">
        <v>0.25</v>
      </c>
      <c r="Q36" s="31"/>
      <c r="R36" s="31"/>
      <c r="S36" s="31"/>
      <c r="T36" s="31"/>
      <c r="U36" s="31"/>
      <c r="V36" s="31">
        <v>0.25</v>
      </c>
      <c r="W36" s="31"/>
      <c r="X36" s="31"/>
      <c r="Y36" s="31"/>
      <c r="Z36" s="31">
        <v>0.25</v>
      </c>
      <c r="AA36" s="31"/>
      <c r="AB36" s="31"/>
      <c r="AC36" s="31"/>
      <c r="AD36" s="31"/>
      <c r="AE36" s="31"/>
      <c r="AF36" s="31">
        <v>0.25</v>
      </c>
      <c r="AG36" s="31"/>
      <c r="AH36" s="31">
        <f t="shared" si="0"/>
        <v>1</v>
      </c>
      <c r="AI36" s="62">
        <v>45078</v>
      </c>
      <c r="AJ36" s="62">
        <v>45291</v>
      </c>
      <c r="AK36" s="26" t="s">
        <v>108</v>
      </c>
      <c r="AL36" s="44" t="s">
        <v>94</v>
      </c>
      <c r="AM36" s="44" t="s">
        <v>95</v>
      </c>
      <c r="AN36" s="43" t="s">
        <v>46</v>
      </c>
      <c r="AO36" s="25" t="s">
        <v>47</v>
      </c>
      <c r="AP36" s="286"/>
    </row>
    <row r="37" spans="1:42" s="28" customFormat="1" ht="60" hidden="1" x14ac:dyDescent="0.25">
      <c r="A37" s="43" t="s">
        <v>40</v>
      </c>
      <c r="B37" s="204" t="s">
        <v>41</v>
      </c>
      <c r="C37" s="204">
        <v>526</v>
      </c>
      <c r="D37" s="204" t="s">
        <v>70</v>
      </c>
      <c r="E37" s="204" t="s">
        <v>70</v>
      </c>
      <c r="F37" s="44" t="s">
        <v>114</v>
      </c>
      <c r="G37" s="44" t="s">
        <v>115</v>
      </c>
      <c r="H37" s="201">
        <v>0.25</v>
      </c>
      <c r="I37" s="229">
        <f>+H37+H38+H39</f>
        <v>1</v>
      </c>
      <c r="J37" s="31"/>
      <c r="K37" s="31"/>
      <c r="L37" s="31"/>
      <c r="M37" s="31"/>
      <c r="N37" s="31"/>
      <c r="O37" s="31"/>
      <c r="P37" s="31">
        <v>0.5</v>
      </c>
      <c r="Q37" s="31"/>
      <c r="R37" s="31"/>
      <c r="S37" s="31"/>
      <c r="T37" s="31"/>
      <c r="U37" s="31"/>
      <c r="V37" s="31"/>
      <c r="W37" s="31"/>
      <c r="X37" s="31">
        <v>0.5</v>
      </c>
      <c r="Y37" s="31"/>
      <c r="Z37" s="31"/>
      <c r="AA37" s="31"/>
      <c r="AB37" s="31"/>
      <c r="AC37" s="31"/>
      <c r="AD37" s="31"/>
      <c r="AE37" s="31"/>
      <c r="AF37" s="31"/>
      <c r="AG37" s="31"/>
      <c r="AH37" s="31">
        <f t="shared" si="0"/>
        <v>1</v>
      </c>
      <c r="AI37" s="62">
        <v>45017</v>
      </c>
      <c r="AJ37" s="62">
        <v>45169</v>
      </c>
      <c r="AK37" s="26" t="s">
        <v>116</v>
      </c>
      <c r="AL37" s="44" t="s">
        <v>94</v>
      </c>
      <c r="AM37" s="44" t="s">
        <v>95</v>
      </c>
      <c r="AN37" s="43" t="s">
        <v>46</v>
      </c>
      <c r="AO37" s="25" t="s">
        <v>47</v>
      </c>
      <c r="AP37" s="286"/>
    </row>
    <row r="38" spans="1:42" s="28" customFormat="1" ht="98.25" hidden="1" customHeight="1" x14ac:dyDescent="0.25">
      <c r="A38" s="43" t="s">
        <v>40</v>
      </c>
      <c r="B38" s="204" t="s">
        <v>41</v>
      </c>
      <c r="C38" s="204">
        <v>526</v>
      </c>
      <c r="D38" s="204" t="s">
        <v>70</v>
      </c>
      <c r="E38" s="204" t="s">
        <v>70</v>
      </c>
      <c r="F38" s="44" t="s">
        <v>114</v>
      </c>
      <c r="G38" s="44" t="s">
        <v>117</v>
      </c>
      <c r="H38" s="201">
        <v>0.25</v>
      </c>
      <c r="I38" s="230"/>
      <c r="J38" s="31"/>
      <c r="K38" s="31"/>
      <c r="L38" s="31"/>
      <c r="M38" s="31"/>
      <c r="N38" s="31"/>
      <c r="O38" s="31"/>
      <c r="P38" s="31"/>
      <c r="Q38" s="31"/>
      <c r="R38" s="31"/>
      <c r="S38" s="31"/>
      <c r="T38" s="31">
        <v>0.5</v>
      </c>
      <c r="U38" s="31"/>
      <c r="V38" s="31"/>
      <c r="W38" s="31"/>
      <c r="X38" s="31"/>
      <c r="Y38" s="31"/>
      <c r="Z38" s="31"/>
      <c r="AA38" s="31"/>
      <c r="AB38" s="31"/>
      <c r="AC38" s="31"/>
      <c r="AD38" s="31"/>
      <c r="AE38" s="31"/>
      <c r="AF38" s="31">
        <v>0.5</v>
      </c>
      <c r="AG38" s="31"/>
      <c r="AH38" s="31">
        <f t="shared" si="0"/>
        <v>1</v>
      </c>
      <c r="AI38" s="62">
        <v>44928</v>
      </c>
      <c r="AJ38" s="62">
        <v>45291</v>
      </c>
      <c r="AK38" s="26" t="s">
        <v>118</v>
      </c>
      <c r="AL38" s="44" t="s">
        <v>94</v>
      </c>
      <c r="AM38" s="44" t="s">
        <v>95</v>
      </c>
      <c r="AN38" s="43" t="s">
        <v>46</v>
      </c>
      <c r="AO38" s="25" t="s">
        <v>47</v>
      </c>
      <c r="AP38" s="286"/>
    </row>
    <row r="39" spans="1:42" s="28" customFormat="1" ht="111" hidden="1" customHeight="1" x14ac:dyDescent="0.25">
      <c r="A39" s="43" t="s">
        <v>40</v>
      </c>
      <c r="B39" s="204" t="s">
        <v>41</v>
      </c>
      <c r="C39" s="204">
        <v>526</v>
      </c>
      <c r="D39" s="204" t="s">
        <v>70</v>
      </c>
      <c r="E39" s="204" t="s">
        <v>70</v>
      </c>
      <c r="F39" s="44" t="s">
        <v>114</v>
      </c>
      <c r="G39" s="44" t="s">
        <v>119</v>
      </c>
      <c r="H39" s="201">
        <v>0.5</v>
      </c>
      <c r="I39" s="231"/>
      <c r="J39" s="31"/>
      <c r="K39" s="31"/>
      <c r="L39" s="31"/>
      <c r="M39" s="31"/>
      <c r="N39" s="31">
        <v>0.5</v>
      </c>
      <c r="O39" s="31"/>
      <c r="P39" s="31"/>
      <c r="Q39" s="31"/>
      <c r="R39" s="31"/>
      <c r="S39" s="31"/>
      <c r="T39" s="31"/>
      <c r="U39" s="31"/>
      <c r="V39" s="31"/>
      <c r="W39" s="31"/>
      <c r="X39" s="31"/>
      <c r="Y39" s="31"/>
      <c r="Z39" s="31">
        <v>0.5</v>
      </c>
      <c r="AA39" s="31"/>
      <c r="AB39" s="31"/>
      <c r="AC39" s="31"/>
      <c r="AD39" s="31"/>
      <c r="AE39" s="31"/>
      <c r="AF39" s="31"/>
      <c r="AG39" s="31"/>
      <c r="AH39" s="31">
        <f t="shared" si="0"/>
        <v>1</v>
      </c>
      <c r="AI39" s="62">
        <v>44986</v>
      </c>
      <c r="AJ39" s="62">
        <v>45199</v>
      </c>
      <c r="AK39" s="26" t="s">
        <v>120</v>
      </c>
      <c r="AL39" s="44" t="s">
        <v>94</v>
      </c>
      <c r="AM39" s="44" t="s">
        <v>95</v>
      </c>
      <c r="AN39" s="43" t="s">
        <v>46</v>
      </c>
      <c r="AO39" s="25" t="s">
        <v>47</v>
      </c>
      <c r="AP39" s="286"/>
    </row>
    <row r="40" spans="1:42" s="28" customFormat="1" ht="60" hidden="1" x14ac:dyDescent="0.25">
      <c r="A40" s="43" t="s">
        <v>40</v>
      </c>
      <c r="B40" s="204" t="s">
        <v>41</v>
      </c>
      <c r="C40" s="204">
        <v>526</v>
      </c>
      <c r="D40" s="204" t="s">
        <v>70</v>
      </c>
      <c r="E40" s="204" t="s">
        <v>70</v>
      </c>
      <c r="F40" s="44" t="s">
        <v>121</v>
      </c>
      <c r="G40" s="44" t="s">
        <v>122</v>
      </c>
      <c r="H40" s="201">
        <v>0.2</v>
      </c>
      <c r="I40" s="229">
        <f>+H40+H41</f>
        <v>1</v>
      </c>
      <c r="J40" s="31"/>
      <c r="K40" s="31"/>
      <c r="L40" s="31">
        <v>1</v>
      </c>
      <c r="M40" s="31"/>
      <c r="N40" s="31"/>
      <c r="O40" s="31"/>
      <c r="P40" s="31"/>
      <c r="Q40" s="31"/>
      <c r="R40" s="31"/>
      <c r="S40" s="31"/>
      <c r="T40" s="31"/>
      <c r="U40" s="31"/>
      <c r="V40" s="31"/>
      <c r="W40" s="31"/>
      <c r="X40" s="31"/>
      <c r="Y40" s="31"/>
      <c r="Z40" s="31"/>
      <c r="AA40" s="31"/>
      <c r="AB40" s="31"/>
      <c r="AC40" s="31"/>
      <c r="AD40" s="31"/>
      <c r="AE40" s="31"/>
      <c r="AF40" s="31"/>
      <c r="AG40" s="31"/>
      <c r="AH40" s="31">
        <f t="shared" si="0"/>
        <v>1</v>
      </c>
      <c r="AI40" s="62">
        <v>44958</v>
      </c>
      <c r="AJ40" s="62">
        <v>44985</v>
      </c>
      <c r="AK40" s="26" t="s">
        <v>123</v>
      </c>
      <c r="AL40" s="44" t="s">
        <v>94</v>
      </c>
      <c r="AM40" s="44" t="s">
        <v>95</v>
      </c>
      <c r="AN40" s="43" t="s">
        <v>46</v>
      </c>
      <c r="AO40" s="25" t="s">
        <v>47</v>
      </c>
      <c r="AP40" s="286"/>
    </row>
    <row r="41" spans="1:42" s="28" customFormat="1" ht="60" hidden="1" x14ac:dyDescent="0.25">
      <c r="A41" s="43" t="s">
        <v>40</v>
      </c>
      <c r="B41" s="204" t="s">
        <v>41</v>
      </c>
      <c r="C41" s="204">
        <v>526</v>
      </c>
      <c r="D41" s="204" t="s">
        <v>70</v>
      </c>
      <c r="E41" s="204" t="s">
        <v>70</v>
      </c>
      <c r="F41" s="44" t="s">
        <v>121</v>
      </c>
      <c r="G41" s="44" t="s">
        <v>124</v>
      </c>
      <c r="H41" s="201">
        <v>0.8</v>
      </c>
      <c r="I41" s="231"/>
      <c r="J41" s="31"/>
      <c r="K41" s="31"/>
      <c r="L41" s="31"/>
      <c r="M41" s="31"/>
      <c r="N41" s="31"/>
      <c r="O41" s="31"/>
      <c r="P41" s="31">
        <v>0.25</v>
      </c>
      <c r="Q41" s="31"/>
      <c r="R41" s="31"/>
      <c r="S41" s="31"/>
      <c r="T41" s="31"/>
      <c r="U41" s="31"/>
      <c r="V41" s="31">
        <v>0.25</v>
      </c>
      <c r="W41" s="31"/>
      <c r="X41" s="31"/>
      <c r="Y41" s="31"/>
      <c r="Z41" s="31">
        <v>0.25</v>
      </c>
      <c r="AA41" s="31"/>
      <c r="AB41" s="31"/>
      <c r="AC41" s="31"/>
      <c r="AD41" s="31"/>
      <c r="AE41" s="31"/>
      <c r="AF41" s="31">
        <v>0.25</v>
      </c>
      <c r="AG41" s="31"/>
      <c r="AH41" s="31">
        <f>+J41+L41+N41+P41+R41+T41+V41+X41+Z41+AB41+AD41+AF41</f>
        <v>1</v>
      </c>
      <c r="AI41" s="62">
        <v>44986</v>
      </c>
      <c r="AJ41" s="62">
        <v>45291</v>
      </c>
      <c r="AK41" s="26" t="s">
        <v>108</v>
      </c>
      <c r="AL41" s="44" t="s">
        <v>94</v>
      </c>
      <c r="AM41" s="44" t="s">
        <v>95</v>
      </c>
      <c r="AN41" s="43" t="s">
        <v>46</v>
      </c>
      <c r="AO41" s="25" t="s">
        <v>47</v>
      </c>
      <c r="AP41" s="286"/>
    </row>
    <row r="42" spans="1:42" s="28" customFormat="1" ht="60" hidden="1" x14ac:dyDescent="0.25">
      <c r="A42" s="43" t="s">
        <v>40</v>
      </c>
      <c r="B42" s="204" t="s">
        <v>41</v>
      </c>
      <c r="C42" s="204">
        <v>526</v>
      </c>
      <c r="D42" s="204" t="s">
        <v>70</v>
      </c>
      <c r="E42" s="204" t="s">
        <v>70</v>
      </c>
      <c r="F42" s="44" t="s">
        <v>111</v>
      </c>
      <c r="G42" s="44" t="s">
        <v>112</v>
      </c>
      <c r="H42" s="201">
        <v>1</v>
      </c>
      <c r="I42" s="201">
        <v>1</v>
      </c>
      <c r="J42" s="31"/>
      <c r="K42" s="31"/>
      <c r="L42" s="31"/>
      <c r="M42" s="31"/>
      <c r="N42" s="30"/>
      <c r="O42" s="31"/>
      <c r="P42" s="31">
        <v>0.25</v>
      </c>
      <c r="Q42" s="31"/>
      <c r="R42" s="31"/>
      <c r="S42" s="31"/>
      <c r="T42" s="30"/>
      <c r="U42" s="31"/>
      <c r="V42" s="31">
        <v>0.25</v>
      </c>
      <c r="W42" s="31"/>
      <c r="X42" s="31"/>
      <c r="Y42" s="31"/>
      <c r="Z42" s="30"/>
      <c r="AA42" s="31"/>
      <c r="AB42" s="31">
        <v>0.25</v>
      </c>
      <c r="AC42" s="31"/>
      <c r="AD42" s="31"/>
      <c r="AE42" s="31"/>
      <c r="AF42" s="31">
        <v>0.25</v>
      </c>
      <c r="AG42" s="31"/>
      <c r="AH42" s="31">
        <f>+J42+L42+N42+P42+R42+T42+V42+X42+Z42+AB42+AD42+AF42</f>
        <v>1</v>
      </c>
      <c r="AI42" s="62">
        <v>44986</v>
      </c>
      <c r="AJ42" s="62">
        <v>45291</v>
      </c>
      <c r="AK42" s="26" t="s">
        <v>113</v>
      </c>
      <c r="AL42" s="44" t="s">
        <v>94</v>
      </c>
      <c r="AM42" s="44" t="s">
        <v>95</v>
      </c>
      <c r="AN42" s="43" t="s">
        <v>46</v>
      </c>
      <c r="AO42" s="25" t="s">
        <v>47</v>
      </c>
      <c r="AP42" s="286"/>
    </row>
    <row r="43" spans="1:42" s="166" customFormat="1" ht="67.5" hidden="1" customHeight="1" x14ac:dyDescent="0.25">
      <c r="A43" s="158" t="s">
        <v>40</v>
      </c>
      <c r="B43" s="159" t="s">
        <v>41</v>
      </c>
      <c r="C43" s="159">
        <v>527</v>
      </c>
      <c r="D43" s="159" t="s">
        <v>70</v>
      </c>
      <c r="E43" s="204" t="s">
        <v>70</v>
      </c>
      <c r="F43" s="160" t="s">
        <v>125</v>
      </c>
      <c r="G43" s="160" t="s">
        <v>126</v>
      </c>
      <c r="H43" s="161">
        <v>1</v>
      </c>
      <c r="I43" s="167">
        <f>+H43</f>
        <v>1</v>
      </c>
      <c r="J43" s="161" t="s">
        <v>127</v>
      </c>
      <c r="K43" s="161" t="s">
        <v>127</v>
      </c>
      <c r="L43" s="161" t="s">
        <v>127</v>
      </c>
      <c r="M43" s="161" t="s">
        <v>127</v>
      </c>
      <c r="N43" s="161" t="s">
        <v>127</v>
      </c>
      <c r="O43" s="161" t="s">
        <v>127</v>
      </c>
      <c r="P43" s="161">
        <v>0.3</v>
      </c>
      <c r="Q43" s="161" t="s">
        <v>127</v>
      </c>
      <c r="R43" s="161">
        <v>0.1</v>
      </c>
      <c r="S43" s="161" t="s">
        <v>127</v>
      </c>
      <c r="T43" s="161">
        <v>0.1</v>
      </c>
      <c r="U43" s="161" t="s">
        <v>127</v>
      </c>
      <c r="V43" s="161">
        <v>0.2</v>
      </c>
      <c r="W43" s="161" t="s">
        <v>127</v>
      </c>
      <c r="X43" s="161">
        <v>0.3</v>
      </c>
      <c r="Y43" s="161" t="s">
        <v>127</v>
      </c>
      <c r="Z43" s="161" t="s">
        <v>127</v>
      </c>
      <c r="AA43" s="161" t="s">
        <v>127</v>
      </c>
      <c r="AB43" s="161" t="s">
        <v>127</v>
      </c>
      <c r="AC43" s="161" t="s">
        <v>127</v>
      </c>
      <c r="AD43" s="161" t="s">
        <v>127</v>
      </c>
      <c r="AE43" s="161" t="s">
        <v>127</v>
      </c>
      <c r="AF43" s="161" t="s">
        <v>127</v>
      </c>
      <c r="AG43" s="161" t="s">
        <v>127</v>
      </c>
      <c r="AH43" s="161">
        <v>1</v>
      </c>
      <c r="AI43" s="168">
        <v>45017</v>
      </c>
      <c r="AJ43" s="168">
        <v>45169</v>
      </c>
      <c r="AK43" s="158" t="s">
        <v>128</v>
      </c>
      <c r="AL43" s="158" t="s">
        <v>702</v>
      </c>
      <c r="AM43" s="158" t="s">
        <v>808</v>
      </c>
      <c r="AN43" s="158" t="s">
        <v>809</v>
      </c>
      <c r="AO43" s="158" t="s">
        <v>810</v>
      </c>
      <c r="AP43" s="165"/>
    </row>
    <row r="44" spans="1:42" s="28" customFormat="1" ht="60" hidden="1" x14ac:dyDescent="0.25">
      <c r="A44" s="43" t="s">
        <v>40</v>
      </c>
      <c r="B44" s="204" t="s">
        <v>41</v>
      </c>
      <c r="C44" s="204">
        <v>527</v>
      </c>
      <c r="D44" s="204" t="s">
        <v>70</v>
      </c>
      <c r="E44" s="204" t="s">
        <v>70</v>
      </c>
      <c r="F44" s="44" t="s">
        <v>129</v>
      </c>
      <c r="G44" s="44" t="s">
        <v>130</v>
      </c>
      <c r="H44" s="31">
        <v>0.2</v>
      </c>
      <c r="I44" s="244">
        <f>SUM(H44:H48)</f>
        <v>1</v>
      </c>
      <c r="J44" s="203">
        <v>0.1</v>
      </c>
      <c r="K44" s="204"/>
      <c r="L44" s="203">
        <v>0.1</v>
      </c>
      <c r="M44" s="204"/>
      <c r="N44" s="203">
        <v>0.05</v>
      </c>
      <c r="O44" s="204"/>
      <c r="P44" s="203">
        <v>0.05</v>
      </c>
      <c r="Q44" s="204"/>
      <c r="R44" s="203">
        <v>0.05</v>
      </c>
      <c r="S44" s="204"/>
      <c r="T44" s="203">
        <v>0.05</v>
      </c>
      <c r="U44" s="204"/>
      <c r="V44" s="203">
        <v>0.1</v>
      </c>
      <c r="W44" s="204"/>
      <c r="X44" s="203">
        <v>0.1</v>
      </c>
      <c r="Y44" s="204"/>
      <c r="Z44" s="203">
        <v>0.1</v>
      </c>
      <c r="AA44" s="204"/>
      <c r="AB44" s="203">
        <v>0.1</v>
      </c>
      <c r="AC44" s="204"/>
      <c r="AD44" s="203">
        <v>0.1</v>
      </c>
      <c r="AE44" s="204"/>
      <c r="AF44" s="203">
        <v>0.1</v>
      </c>
      <c r="AG44" s="204"/>
      <c r="AH44" s="31">
        <f t="shared" si="0"/>
        <v>0.99999999999999989</v>
      </c>
      <c r="AI44" s="64">
        <v>44927</v>
      </c>
      <c r="AJ44" s="64">
        <v>45291</v>
      </c>
      <c r="AK44" s="43" t="s">
        <v>131</v>
      </c>
      <c r="AL44" s="43" t="s">
        <v>69</v>
      </c>
      <c r="AM44" s="43" t="s">
        <v>705</v>
      </c>
      <c r="AN44" s="43" t="s">
        <v>46</v>
      </c>
      <c r="AO44" s="25" t="s">
        <v>47</v>
      </c>
      <c r="AP44" s="286"/>
    </row>
    <row r="45" spans="1:42" s="28" customFormat="1" ht="75" hidden="1" x14ac:dyDescent="0.25">
      <c r="A45" s="43" t="s">
        <v>40</v>
      </c>
      <c r="B45" s="204" t="s">
        <v>41</v>
      </c>
      <c r="C45" s="204">
        <v>527</v>
      </c>
      <c r="D45" s="204" t="s">
        <v>70</v>
      </c>
      <c r="E45" s="204" t="s">
        <v>70</v>
      </c>
      <c r="F45" s="44" t="s">
        <v>129</v>
      </c>
      <c r="G45" s="44" t="s">
        <v>132</v>
      </c>
      <c r="H45" s="31">
        <v>0.25</v>
      </c>
      <c r="I45" s="237"/>
      <c r="J45" s="204"/>
      <c r="K45" s="204"/>
      <c r="L45" s="204"/>
      <c r="M45" s="204"/>
      <c r="N45" s="204"/>
      <c r="O45" s="204"/>
      <c r="P45" s="204"/>
      <c r="Q45" s="204"/>
      <c r="R45" s="204"/>
      <c r="S45" s="204"/>
      <c r="T45" s="203">
        <v>0.5</v>
      </c>
      <c r="U45" s="204"/>
      <c r="V45" s="203">
        <v>0.5</v>
      </c>
      <c r="W45" s="204"/>
      <c r="X45" s="204"/>
      <c r="Y45" s="204"/>
      <c r="Z45" s="204"/>
      <c r="AA45" s="204"/>
      <c r="AB45" s="204"/>
      <c r="AC45" s="204"/>
      <c r="AD45" s="204"/>
      <c r="AE45" s="204"/>
      <c r="AF45" s="204"/>
      <c r="AG45" s="204"/>
      <c r="AH45" s="31">
        <f t="shared" si="0"/>
        <v>1</v>
      </c>
      <c r="AI45" s="64">
        <v>45078</v>
      </c>
      <c r="AJ45" s="64">
        <v>45137</v>
      </c>
      <c r="AK45" s="43" t="s">
        <v>133</v>
      </c>
      <c r="AL45" s="43" t="s">
        <v>698</v>
      </c>
      <c r="AM45" s="43" t="s">
        <v>705</v>
      </c>
      <c r="AN45" s="43" t="s">
        <v>46</v>
      </c>
      <c r="AO45" s="25" t="s">
        <v>47</v>
      </c>
      <c r="AP45" s="286"/>
    </row>
    <row r="46" spans="1:42" s="28" customFormat="1" ht="60" hidden="1" x14ac:dyDescent="0.25">
      <c r="A46" s="43" t="s">
        <v>40</v>
      </c>
      <c r="B46" s="204" t="s">
        <v>41</v>
      </c>
      <c r="C46" s="204">
        <v>527</v>
      </c>
      <c r="D46" s="204" t="s">
        <v>70</v>
      </c>
      <c r="E46" s="204" t="s">
        <v>70</v>
      </c>
      <c r="F46" s="44" t="s">
        <v>129</v>
      </c>
      <c r="G46" s="44" t="s">
        <v>134</v>
      </c>
      <c r="H46" s="31">
        <v>0.15</v>
      </c>
      <c r="I46" s="237"/>
      <c r="J46" s="204"/>
      <c r="K46" s="204"/>
      <c r="L46" s="203">
        <v>0.33</v>
      </c>
      <c r="M46" s="204"/>
      <c r="N46" s="203">
        <v>0.33</v>
      </c>
      <c r="O46" s="204"/>
      <c r="P46" s="203">
        <v>0.34</v>
      </c>
      <c r="Q46" s="204"/>
      <c r="R46" s="203"/>
      <c r="S46" s="204"/>
      <c r="T46" s="203"/>
      <c r="U46" s="204"/>
      <c r="V46" s="203"/>
      <c r="W46" s="204"/>
      <c r="X46" s="204"/>
      <c r="Y46" s="204"/>
      <c r="Z46" s="204"/>
      <c r="AA46" s="204"/>
      <c r="AB46" s="204"/>
      <c r="AC46" s="204"/>
      <c r="AD46" s="204"/>
      <c r="AE46" s="204"/>
      <c r="AF46" s="204"/>
      <c r="AG46" s="204"/>
      <c r="AH46" s="31">
        <f t="shared" si="0"/>
        <v>1</v>
      </c>
      <c r="AI46" s="64">
        <v>44958</v>
      </c>
      <c r="AJ46" s="64">
        <v>45046</v>
      </c>
      <c r="AK46" s="43" t="s">
        <v>135</v>
      </c>
      <c r="AL46" s="43" t="s">
        <v>69</v>
      </c>
      <c r="AM46" s="43" t="s">
        <v>705</v>
      </c>
      <c r="AN46" s="43" t="s">
        <v>46</v>
      </c>
      <c r="AO46" s="25" t="s">
        <v>47</v>
      </c>
      <c r="AP46" s="286"/>
    </row>
    <row r="47" spans="1:42" s="28" customFormat="1" ht="75" hidden="1" x14ac:dyDescent="0.25">
      <c r="A47" s="43" t="s">
        <v>40</v>
      </c>
      <c r="B47" s="204" t="s">
        <v>41</v>
      </c>
      <c r="C47" s="204">
        <v>527</v>
      </c>
      <c r="D47" s="204" t="s">
        <v>70</v>
      </c>
      <c r="E47" s="204" t="s">
        <v>70</v>
      </c>
      <c r="F47" s="44" t="s">
        <v>129</v>
      </c>
      <c r="G47" s="44" t="s">
        <v>136</v>
      </c>
      <c r="H47" s="31">
        <v>0.2</v>
      </c>
      <c r="I47" s="237"/>
      <c r="J47" s="204"/>
      <c r="K47" s="204"/>
      <c r="L47" s="204"/>
      <c r="M47" s="204"/>
      <c r="N47" s="204"/>
      <c r="O47" s="204"/>
      <c r="P47" s="204"/>
      <c r="Q47" s="204"/>
      <c r="R47" s="203">
        <v>1</v>
      </c>
      <c r="S47" s="204"/>
      <c r="T47" s="203"/>
      <c r="U47" s="204"/>
      <c r="V47" s="204"/>
      <c r="W47" s="204"/>
      <c r="X47" s="204"/>
      <c r="Y47" s="204"/>
      <c r="Z47" s="204"/>
      <c r="AA47" s="204"/>
      <c r="AB47" s="204"/>
      <c r="AC47" s="204"/>
      <c r="AD47" s="204"/>
      <c r="AE47" s="204"/>
      <c r="AF47" s="204"/>
      <c r="AG47" s="204"/>
      <c r="AH47" s="31">
        <f t="shared" si="0"/>
        <v>1</v>
      </c>
      <c r="AI47" s="64">
        <v>45047</v>
      </c>
      <c r="AJ47" s="64">
        <v>45076</v>
      </c>
      <c r="AK47" s="43" t="s">
        <v>137</v>
      </c>
      <c r="AL47" s="43" t="s">
        <v>698</v>
      </c>
      <c r="AM47" s="43" t="s">
        <v>705</v>
      </c>
      <c r="AN47" s="43" t="s">
        <v>46</v>
      </c>
      <c r="AO47" s="25" t="s">
        <v>47</v>
      </c>
      <c r="AP47" s="286"/>
    </row>
    <row r="48" spans="1:42" s="28" customFormat="1" ht="60" hidden="1" x14ac:dyDescent="0.25">
      <c r="A48" s="43" t="s">
        <v>40</v>
      </c>
      <c r="B48" s="204" t="s">
        <v>41</v>
      </c>
      <c r="C48" s="204">
        <v>527</v>
      </c>
      <c r="D48" s="204" t="s">
        <v>70</v>
      </c>
      <c r="E48" s="204" t="s">
        <v>70</v>
      </c>
      <c r="F48" s="44" t="s">
        <v>129</v>
      </c>
      <c r="G48" s="44" t="s">
        <v>138</v>
      </c>
      <c r="H48" s="31">
        <v>0.2</v>
      </c>
      <c r="I48" s="237"/>
      <c r="J48" s="204"/>
      <c r="K48" s="204"/>
      <c r="L48" s="204"/>
      <c r="M48" s="204"/>
      <c r="N48" s="203">
        <v>0.5</v>
      </c>
      <c r="O48" s="204"/>
      <c r="P48" s="204"/>
      <c r="Q48" s="204"/>
      <c r="R48" s="204"/>
      <c r="S48" s="204"/>
      <c r="T48" s="204"/>
      <c r="U48" s="204"/>
      <c r="V48" s="204"/>
      <c r="W48" s="204"/>
      <c r="X48" s="204"/>
      <c r="Y48" s="204"/>
      <c r="Z48" s="203">
        <v>0.5</v>
      </c>
      <c r="AA48" s="204"/>
      <c r="AB48" s="204"/>
      <c r="AC48" s="204"/>
      <c r="AD48" s="204"/>
      <c r="AE48" s="204"/>
      <c r="AF48" s="204"/>
      <c r="AG48" s="204"/>
      <c r="AH48" s="31">
        <f t="shared" si="0"/>
        <v>1</v>
      </c>
      <c r="AI48" s="64">
        <v>44986</v>
      </c>
      <c r="AJ48" s="64">
        <v>45199</v>
      </c>
      <c r="AK48" s="43" t="s">
        <v>139</v>
      </c>
      <c r="AL48" s="43" t="s">
        <v>69</v>
      </c>
      <c r="AM48" s="43" t="s">
        <v>705</v>
      </c>
      <c r="AN48" s="43" t="s">
        <v>46</v>
      </c>
      <c r="AO48" s="25" t="s">
        <v>47</v>
      </c>
      <c r="AP48" s="286"/>
    </row>
    <row r="49" spans="1:42" s="28" customFormat="1" ht="75" hidden="1" x14ac:dyDescent="0.25">
      <c r="A49" s="43" t="s">
        <v>40</v>
      </c>
      <c r="B49" s="204" t="s">
        <v>41</v>
      </c>
      <c r="C49" s="204">
        <v>527</v>
      </c>
      <c r="D49" s="204" t="s">
        <v>70</v>
      </c>
      <c r="E49" s="204" t="s">
        <v>70</v>
      </c>
      <c r="F49" s="44" t="s">
        <v>140</v>
      </c>
      <c r="G49" s="44" t="s">
        <v>141</v>
      </c>
      <c r="H49" s="201">
        <v>0.5</v>
      </c>
      <c r="I49" s="240">
        <f>+H49+H50</f>
        <v>1</v>
      </c>
      <c r="J49" s="204"/>
      <c r="K49" s="204"/>
      <c r="L49" s="204"/>
      <c r="M49" s="204"/>
      <c r="N49" s="204"/>
      <c r="O49" s="204"/>
      <c r="P49" s="203">
        <v>0.33</v>
      </c>
      <c r="Q49" s="204"/>
      <c r="R49" s="203">
        <v>0.33</v>
      </c>
      <c r="S49" s="204"/>
      <c r="T49" s="203">
        <v>0.34</v>
      </c>
      <c r="U49" s="204"/>
      <c r="V49" s="204"/>
      <c r="W49" s="204"/>
      <c r="X49" s="204"/>
      <c r="Y49" s="204"/>
      <c r="Z49" s="204"/>
      <c r="AA49" s="204"/>
      <c r="AB49" s="204"/>
      <c r="AC49" s="204"/>
      <c r="AD49" s="204"/>
      <c r="AE49" s="204"/>
      <c r="AF49" s="204"/>
      <c r="AG49" s="204"/>
      <c r="AH49" s="31">
        <f t="shared" si="0"/>
        <v>1</v>
      </c>
      <c r="AI49" s="64">
        <v>45017</v>
      </c>
      <c r="AJ49" s="64">
        <v>45107</v>
      </c>
      <c r="AK49" s="43" t="s">
        <v>142</v>
      </c>
      <c r="AL49" s="43" t="s">
        <v>698</v>
      </c>
      <c r="AM49" s="43" t="s">
        <v>705</v>
      </c>
      <c r="AN49" s="43" t="s">
        <v>46</v>
      </c>
      <c r="AO49" s="25" t="s">
        <v>47</v>
      </c>
      <c r="AP49" s="286"/>
    </row>
    <row r="50" spans="1:42" s="28" customFormat="1" ht="88.5" hidden="1" customHeight="1" x14ac:dyDescent="0.25">
      <c r="A50" s="43" t="s">
        <v>40</v>
      </c>
      <c r="B50" s="204" t="s">
        <v>41</v>
      </c>
      <c r="C50" s="204">
        <v>527</v>
      </c>
      <c r="D50" s="204" t="s">
        <v>70</v>
      </c>
      <c r="E50" s="204" t="s">
        <v>70</v>
      </c>
      <c r="F50" s="44" t="s">
        <v>140</v>
      </c>
      <c r="G50" s="44" t="s">
        <v>143</v>
      </c>
      <c r="H50" s="201">
        <v>0.5</v>
      </c>
      <c r="I50" s="258"/>
      <c r="J50" s="204"/>
      <c r="K50" s="204"/>
      <c r="L50" s="204"/>
      <c r="M50" s="204"/>
      <c r="N50" s="204"/>
      <c r="O50" s="204"/>
      <c r="P50" s="203">
        <v>0.2</v>
      </c>
      <c r="Q50" s="204"/>
      <c r="R50" s="203">
        <v>0.2</v>
      </c>
      <c r="S50" s="204"/>
      <c r="T50" s="203">
        <v>0.2</v>
      </c>
      <c r="U50" s="204"/>
      <c r="V50" s="203">
        <v>0.2</v>
      </c>
      <c r="W50" s="204"/>
      <c r="X50" s="203">
        <v>0.2</v>
      </c>
      <c r="Y50" s="204"/>
      <c r="Z50" s="204"/>
      <c r="AA50" s="204"/>
      <c r="AB50" s="204"/>
      <c r="AC50" s="204"/>
      <c r="AD50" s="204"/>
      <c r="AE50" s="204"/>
      <c r="AF50" s="204"/>
      <c r="AG50" s="204"/>
      <c r="AH50" s="31">
        <f t="shared" si="0"/>
        <v>1</v>
      </c>
      <c r="AI50" s="64">
        <v>45017</v>
      </c>
      <c r="AJ50" s="64">
        <v>45168</v>
      </c>
      <c r="AK50" s="43" t="s">
        <v>144</v>
      </c>
      <c r="AL50" s="43" t="s">
        <v>698</v>
      </c>
      <c r="AM50" s="43" t="s">
        <v>705</v>
      </c>
      <c r="AN50" s="43" t="s">
        <v>46</v>
      </c>
      <c r="AO50" s="25" t="s">
        <v>47</v>
      </c>
      <c r="AP50" s="286"/>
    </row>
    <row r="51" spans="1:42" s="28" customFormat="1" ht="75" hidden="1" x14ac:dyDescent="0.25">
      <c r="A51" s="43" t="s">
        <v>40</v>
      </c>
      <c r="B51" s="204" t="s">
        <v>41</v>
      </c>
      <c r="C51" s="204">
        <v>527</v>
      </c>
      <c r="D51" s="204" t="s">
        <v>70</v>
      </c>
      <c r="E51" s="204" t="s">
        <v>70</v>
      </c>
      <c r="F51" s="44" t="s">
        <v>145</v>
      </c>
      <c r="G51" s="44" t="s">
        <v>146</v>
      </c>
      <c r="H51" s="201">
        <v>0.5</v>
      </c>
      <c r="I51" s="244">
        <f>SUM(H51:H52)</f>
        <v>1</v>
      </c>
      <c r="J51" s="203">
        <v>0.33329999999999999</v>
      </c>
      <c r="K51" s="66"/>
      <c r="L51" s="203">
        <v>0.33329999999999999</v>
      </c>
      <c r="M51" s="66"/>
      <c r="N51" s="203">
        <v>0.33329999999999999</v>
      </c>
      <c r="O51" s="204"/>
      <c r="P51" s="204"/>
      <c r="Q51" s="204"/>
      <c r="R51" s="204"/>
      <c r="S51" s="204"/>
      <c r="T51" s="203"/>
      <c r="U51" s="204"/>
      <c r="V51" s="204"/>
      <c r="W51" s="204"/>
      <c r="X51" s="204"/>
      <c r="Y51" s="204"/>
      <c r="Z51" s="203"/>
      <c r="AA51" s="204"/>
      <c r="AB51" s="204"/>
      <c r="AC51" s="204"/>
      <c r="AD51" s="204"/>
      <c r="AE51" s="204"/>
      <c r="AF51" s="203"/>
      <c r="AG51" s="204"/>
      <c r="AH51" s="31">
        <f t="shared" si="0"/>
        <v>0.99990000000000001</v>
      </c>
      <c r="AI51" s="64">
        <v>44928</v>
      </c>
      <c r="AJ51" s="64">
        <v>45016</v>
      </c>
      <c r="AK51" s="43" t="s">
        <v>147</v>
      </c>
      <c r="AL51" s="43" t="s">
        <v>698</v>
      </c>
      <c r="AM51" s="43" t="s">
        <v>705</v>
      </c>
      <c r="AN51" s="43" t="s">
        <v>46</v>
      </c>
      <c r="AO51" s="25" t="s">
        <v>47</v>
      </c>
      <c r="AP51" s="286"/>
    </row>
    <row r="52" spans="1:42" s="28" customFormat="1" ht="75" hidden="1" x14ac:dyDescent="0.25">
      <c r="A52" s="43" t="s">
        <v>40</v>
      </c>
      <c r="B52" s="204" t="s">
        <v>41</v>
      </c>
      <c r="C52" s="204">
        <v>527</v>
      </c>
      <c r="D52" s="204" t="s">
        <v>70</v>
      </c>
      <c r="E52" s="204" t="s">
        <v>70</v>
      </c>
      <c r="F52" s="44" t="s">
        <v>145</v>
      </c>
      <c r="G52" s="44" t="s">
        <v>148</v>
      </c>
      <c r="H52" s="201">
        <v>0.5</v>
      </c>
      <c r="I52" s="237"/>
      <c r="J52" s="204"/>
      <c r="K52" s="204"/>
      <c r="L52" s="204"/>
      <c r="M52" s="204"/>
      <c r="N52" s="204"/>
      <c r="O52" s="204"/>
      <c r="P52" s="203"/>
      <c r="Q52" s="204"/>
      <c r="R52" s="203"/>
      <c r="S52" s="204"/>
      <c r="T52" s="204"/>
      <c r="U52" s="204"/>
      <c r="V52" s="203">
        <v>0.5</v>
      </c>
      <c r="W52" s="204"/>
      <c r="X52" s="203">
        <v>0.5</v>
      </c>
      <c r="Y52" s="204"/>
      <c r="Z52" s="203"/>
      <c r="AA52" s="204"/>
      <c r="AB52" s="204"/>
      <c r="AC52" s="204"/>
      <c r="AD52" s="204"/>
      <c r="AE52" s="204"/>
      <c r="AF52" s="204"/>
      <c r="AG52" s="204"/>
      <c r="AH52" s="31">
        <f t="shared" si="0"/>
        <v>1</v>
      </c>
      <c r="AI52" s="64">
        <v>45108</v>
      </c>
      <c r="AJ52" s="64">
        <v>45199</v>
      </c>
      <c r="AK52" s="43" t="s">
        <v>145</v>
      </c>
      <c r="AL52" s="43" t="s">
        <v>698</v>
      </c>
      <c r="AM52" s="43" t="s">
        <v>705</v>
      </c>
      <c r="AN52" s="43" t="s">
        <v>46</v>
      </c>
      <c r="AO52" s="25" t="s">
        <v>47</v>
      </c>
      <c r="AP52" s="286"/>
    </row>
    <row r="53" spans="1:42" s="28" customFormat="1" ht="60" hidden="1" x14ac:dyDescent="0.25">
      <c r="A53" s="43" t="s">
        <v>40</v>
      </c>
      <c r="B53" s="204" t="s">
        <v>41</v>
      </c>
      <c r="C53" s="204">
        <v>526</v>
      </c>
      <c r="D53" s="204" t="s">
        <v>70</v>
      </c>
      <c r="E53" s="204" t="s">
        <v>70</v>
      </c>
      <c r="F53" s="44" t="s">
        <v>149</v>
      </c>
      <c r="G53" s="44" t="s">
        <v>150</v>
      </c>
      <c r="H53" s="201">
        <v>1</v>
      </c>
      <c r="I53" s="203">
        <v>1</v>
      </c>
      <c r="J53" s="204"/>
      <c r="K53" s="204"/>
      <c r="L53" s="204"/>
      <c r="M53" s="204"/>
      <c r="N53" s="204"/>
      <c r="O53" s="204"/>
      <c r="P53" s="204"/>
      <c r="Q53" s="204"/>
      <c r="R53" s="204"/>
      <c r="S53" s="204"/>
      <c r="T53" s="204"/>
      <c r="U53" s="204"/>
      <c r="V53" s="203"/>
      <c r="W53" s="204"/>
      <c r="X53" s="203"/>
      <c r="Y53" s="204"/>
      <c r="Z53" s="203">
        <v>0.2</v>
      </c>
      <c r="AA53" s="204"/>
      <c r="AB53" s="203">
        <v>0.2</v>
      </c>
      <c r="AC53" s="204"/>
      <c r="AD53" s="203">
        <v>0.3</v>
      </c>
      <c r="AE53" s="204"/>
      <c r="AF53" s="67">
        <v>0.3</v>
      </c>
      <c r="AG53" s="204"/>
      <c r="AH53" s="31">
        <v>1</v>
      </c>
      <c r="AI53" s="64">
        <v>45170</v>
      </c>
      <c r="AJ53" s="64">
        <v>45290</v>
      </c>
      <c r="AK53" s="43" t="s">
        <v>151</v>
      </c>
      <c r="AL53" s="43" t="s">
        <v>69</v>
      </c>
      <c r="AM53" s="43" t="s">
        <v>746</v>
      </c>
      <c r="AN53" s="43" t="s">
        <v>46</v>
      </c>
      <c r="AO53" s="25" t="s">
        <v>47</v>
      </c>
      <c r="AP53" s="286"/>
    </row>
    <row r="54" spans="1:42" ht="143.25" hidden="1" customHeight="1" x14ac:dyDescent="0.25">
      <c r="A54" s="43" t="s">
        <v>152</v>
      </c>
      <c r="B54" s="204" t="s">
        <v>153</v>
      </c>
      <c r="C54" s="204">
        <v>329</v>
      </c>
      <c r="D54" s="240">
        <v>0.25</v>
      </c>
      <c r="E54" s="254">
        <v>1006256289</v>
      </c>
      <c r="F54" s="43" t="s">
        <v>154</v>
      </c>
      <c r="G54" s="43" t="s">
        <v>155</v>
      </c>
      <c r="H54" s="201">
        <v>0.2</v>
      </c>
      <c r="I54" s="260">
        <f>+H54+H55+H56+H57+H58+H59+H60</f>
        <v>0.99999999999999989</v>
      </c>
      <c r="J54" s="31">
        <v>0.05</v>
      </c>
      <c r="K54" s="31"/>
      <c r="L54" s="31">
        <v>0.05</v>
      </c>
      <c r="M54" s="31"/>
      <c r="N54" s="31">
        <v>0.09</v>
      </c>
      <c r="O54" s="31"/>
      <c r="P54" s="31">
        <v>0.09</v>
      </c>
      <c r="Q54" s="31"/>
      <c r="R54" s="31">
        <v>0.09</v>
      </c>
      <c r="S54" s="31"/>
      <c r="T54" s="31">
        <v>0.09</v>
      </c>
      <c r="U54" s="31"/>
      <c r="V54" s="31">
        <v>0.09</v>
      </c>
      <c r="W54" s="31"/>
      <c r="X54" s="31">
        <v>0.09</v>
      </c>
      <c r="Y54" s="31"/>
      <c r="Z54" s="31">
        <v>0.09</v>
      </c>
      <c r="AA54" s="31"/>
      <c r="AB54" s="31">
        <v>0.09</v>
      </c>
      <c r="AC54" s="31"/>
      <c r="AD54" s="31">
        <v>0.09</v>
      </c>
      <c r="AE54" s="31"/>
      <c r="AF54" s="31">
        <v>0.09</v>
      </c>
      <c r="AG54" s="201"/>
      <c r="AH54" s="31">
        <f t="shared" si="0"/>
        <v>0.99999999999999978</v>
      </c>
      <c r="AI54" s="64">
        <v>44928</v>
      </c>
      <c r="AJ54" s="64">
        <v>45291</v>
      </c>
      <c r="AK54" s="43" t="s">
        <v>156</v>
      </c>
      <c r="AL54" s="43" t="s">
        <v>157</v>
      </c>
      <c r="AM54" s="43" t="s">
        <v>158</v>
      </c>
      <c r="AN54" s="43" t="s">
        <v>159</v>
      </c>
      <c r="AO54" s="43" t="s">
        <v>160</v>
      </c>
      <c r="AP54" s="294"/>
    </row>
    <row r="55" spans="1:42" ht="75" hidden="1" x14ac:dyDescent="0.25">
      <c r="A55" s="43" t="s">
        <v>152</v>
      </c>
      <c r="B55" s="204" t="s">
        <v>153</v>
      </c>
      <c r="C55" s="204">
        <v>329</v>
      </c>
      <c r="D55" s="227"/>
      <c r="E55" s="255"/>
      <c r="F55" s="43" t="s">
        <v>154</v>
      </c>
      <c r="G55" s="44" t="s">
        <v>161</v>
      </c>
      <c r="H55" s="201">
        <v>0.1</v>
      </c>
      <c r="I55" s="260"/>
      <c r="J55" s="201"/>
      <c r="K55" s="201"/>
      <c r="L55" s="201"/>
      <c r="M55" s="201"/>
      <c r="N55" s="201">
        <v>0.25</v>
      </c>
      <c r="O55" s="201"/>
      <c r="P55" s="201"/>
      <c r="Q55" s="201"/>
      <c r="R55" s="201"/>
      <c r="S55" s="201"/>
      <c r="T55" s="201">
        <v>0.25</v>
      </c>
      <c r="U55" s="201"/>
      <c r="V55" s="201"/>
      <c r="W55" s="201"/>
      <c r="X55" s="201"/>
      <c r="Y55" s="201"/>
      <c r="Z55" s="201">
        <v>0.25</v>
      </c>
      <c r="AA55" s="201"/>
      <c r="AB55" s="201"/>
      <c r="AC55" s="201"/>
      <c r="AD55" s="201"/>
      <c r="AE55" s="201"/>
      <c r="AF55" s="201">
        <v>0.25</v>
      </c>
      <c r="AG55" s="201"/>
      <c r="AH55" s="31">
        <f t="shared" si="0"/>
        <v>1</v>
      </c>
      <c r="AI55" s="64">
        <v>44986</v>
      </c>
      <c r="AJ55" s="64">
        <v>45291</v>
      </c>
      <c r="AK55" s="43" t="s">
        <v>162</v>
      </c>
      <c r="AL55" s="43" t="s">
        <v>157</v>
      </c>
      <c r="AM55" s="43" t="s">
        <v>158</v>
      </c>
      <c r="AN55" s="43" t="s">
        <v>159</v>
      </c>
      <c r="AO55" s="43" t="s">
        <v>160</v>
      </c>
      <c r="AP55" s="294"/>
    </row>
    <row r="56" spans="1:42" ht="75" hidden="1" x14ac:dyDescent="0.25">
      <c r="A56" s="43" t="s">
        <v>152</v>
      </c>
      <c r="B56" s="204" t="s">
        <v>153</v>
      </c>
      <c r="C56" s="204">
        <v>329</v>
      </c>
      <c r="D56" s="227"/>
      <c r="E56" s="255"/>
      <c r="F56" s="43" t="s">
        <v>154</v>
      </c>
      <c r="G56" s="44" t="s">
        <v>163</v>
      </c>
      <c r="H56" s="201">
        <v>0.2</v>
      </c>
      <c r="I56" s="260"/>
      <c r="J56" s="201"/>
      <c r="K56" s="201"/>
      <c r="L56" s="201"/>
      <c r="M56" s="201"/>
      <c r="N56" s="201">
        <v>0.25</v>
      </c>
      <c r="O56" s="201"/>
      <c r="P56" s="201"/>
      <c r="Q56" s="201"/>
      <c r="R56" s="201"/>
      <c r="S56" s="201"/>
      <c r="T56" s="201">
        <v>0.25</v>
      </c>
      <c r="U56" s="201"/>
      <c r="V56" s="201"/>
      <c r="W56" s="201"/>
      <c r="X56" s="201"/>
      <c r="Y56" s="201"/>
      <c r="Z56" s="201">
        <v>0.25</v>
      </c>
      <c r="AA56" s="201"/>
      <c r="AB56" s="201"/>
      <c r="AC56" s="201"/>
      <c r="AD56" s="201"/>
      <c r="AE56" s="201"/>
      <c r="AF56" s="201">
        <v>0.25</v>
      </c>
      <c r="AG56" s="201"/>
      <c r="AH56" s="31">
        <f t="shared" si="0"/>
        <v>1</v>
      </c>
      <c r="AI56" s="64">
        <v>44986</v>
      </c>
      <c r="AJ56" s="64">
        <v>45291</v>
      </c>
      <c r="AK56" s="43" t="s">
        <v>164</v>
      </c>
      <c r="AL56" s="43" t="s">
        <v>157</v>
      </c>
      <c r="AM56" s="43" t="s">
        <v>158</v>
      </c>
      <c r="AN56" s="43" t="s">
        <v>159</v>
      </c>
      <c r="AO56" s="43" t="s">
        <v>160</v>
      </c>
      <c r="AP56" s="294"/>
    </row>
    <row r="57" spans="1:42" ht="85.5" hidden="1" customHeight="1" x14ac:dyDescent="0.25">
      <c r="A57" s="43" t="s">
        <v>152</v>
      </c>
      <c r="B57" s="204" t="s">
        <v>153</v>
      </c>
      <c r="C57" s="204">
        <v>329</v>
      </c>
      <c r="D57" s="227"/>
      <c r="E57" s="255"/>
      <c r="F57" s="43" t="s">
        <v>154</v>
      </c>
      <c r="G57" s="44" t="s">
        <v>165</v>
      </c>
      <c r="H57" s="201">
        <v>0.1</v>
      </c>
      <c r="I57" s="260"/>
      <c r="J57" s="31">
        <v>0.05</v>
      </c>
      <c r="K57" s="31"/>
      <c r="L57" s="31">
        <v>0.05</v>
      </c>
      <c r="M57" s="31"/>
      <c r="N57" s="31">
        <v>0.09</v>
      </c>
      <c r="O57" s="31"/>
      <c r="P57" s="31">
        <v>0.09</v>
      </c>
      <c r="Q57" s="31"/>
      <c r="R57" s="31">
        <v>0.09</v>
      </c>
      <c r="S57" s="31"/>
      <c r="T57" s="31">
        <v>0.09</v>
      </c>
      <c r="U57" s="31"/>
      <c r="V57" s="31">
        <v>0.09</v>
      </c>
      <c r="W57" s="31"/>
      <c r="X57" s="31">
        <v>0.09</v>
      </c>
      <c r="Y57" s="31"/>
      <c r="Z57" s="31">
        <v>0.09</v>
      </c>
      <c r="AA57" s="31"/>
      <c r="AB57" s="31">
        <v>0.09</v>
      </c>
      <c r="AC57" s="31"/>
      <c r="AD57" s="31">
        <v>0.09</v>
      </c>
      <c r="AE57" s="31"/>
      <c r="AF57" s="31">
        <v>0.09</v>
      </c>
      <c r="AG57" s="201"/>
      <c r="AH57" s="31">
        <f t="shared" si="0"/>
        <v>0.99999999999999978</v>
      </c>
      <c r="AI57" s="64">
        <v>44928</v>
      </c>
      <c r="AJ57" s="64">
        <v>45291</v>
      </c>
      <c r="AK57" s="43" t="s">
        <v>166</v>
      </c>
      <c r="AL57" s="43" t="s">
        <v>157</v>
      </c>
      <c r="AM57" s="43" t="s">
        <v>158</v>
      </c>
      <c r="AN57" s="43" t="s">
        <v>159</v>
      </c>
      <c r="AO57" s="43" t="s">
        <v>160</v>
      </c>
      <c r="AP57" s="294"/>
    </row>
    <row r="58" spans="1:42" ht="75" hidden="1" x14ac:dyDescent="0.25">
      <c r="A58" s="43" t="s">
        <v>152</v>
      </c>
      <c r="B58" s="204" t="s">
        <v>153</v>
      </c>
      <c r="C58" s="204">
        <v>329</v>
      </c>
      <c r="D58" s="227"/>
      <c r="E58" s="255"/>
      <c r="F58" s="43" t="s">
        <v>154</v>
      </c>
      <c r="G58" s="44" t="s">
        <v>167</v>
      </c>
      <c r="H58" s="201">
        <v>0.1</v>
      </c>
      <c r="I58" s="260"/>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201"/>
      <c r="AH58" s="31">
        <f t="shared" si="0"/>
        <v>0.99999999999999978</v>
      </c>
      <c r="AI58" s="64">
        <v>44928</v>
      </c>
      <c r="AJ58" s="64">
        <v>45291</v>
      </c>
      <c r="AK58" s="43" t="s">
        <v>168</v>
      </c>
      <c r="AL58" s="43" t="s">
        <v>157</v>
      </c>
      <c r="AM58" s="43" t="s">
        <v>158</v>
      </c>
      <c r="AN58" s="43" t="s">
        <v>159</v>
      </c>
      <c r="AO58" s="43" t="s">
        <v>160</v>
      </c>
      <c r="AP58" s="294"/>
    </row>
    <row r="59" spans="1:42" ht="75" hidden="1" x14ac:dyDescent="0.25">
      <c r="A59" s="43" t="s">
        <v>152</v>
      </c>
      <c r="B59" s="204" t="s">
        <v>153</v>
      </c>
      <c r="C59" s="204">
        <v>329</v>
      </c>
      <c r="D59" s="227"/>
      <c r="E59" s="255"/>
      <c r="F59" s="43" t="s">
        <v>154</v>
      </c>
      <c r="G59" s="44" t="s">
        <v>169</v>
      </c>
      <c r="H59" s="201">
        <v>0.2</v>
      </c>
      <c r="I59" s="260"/>
      <c r="J59" s="201"/>
      <c r="K59" s="201"/>
      <c r="L59" s="201"/>
      <c r="M59" s="201"/>
      <c r="N59" s="201"/>
      <c r="O59" s="201"/>
      <c r="P59" s="201"/>
      <c r="Q59" s="201"/>
      <c r="R59" s="201"/>
      <c r="S59" s="201"/>
      <c r="T59" s="201"/>
      <c r="U59" s="201"/>
      <c r="V59" s="201"/>
      <c r="W59" s="201"/>
      <c r="X59" s="201">
        <v>0.3</v>
      </c>
      <c r="Y59" s="201"/>
      <c r="Z59" s="201">
        <v>0.7</v>
      </c>
      <c r="AA59" s="201"/>
      <c r="AB59" s="201"/>
      <c r="AC59" s="201"/>
      <c r="AD59" s="201"/>
      <c r="AE59" s="201"/>
      <c r="AF59" s="201"/>
      <c r="AG59" s="201"/>
      <c r="AH59" s="31">
        <f t="shared" si="0"/>
        <v>1</v>
      </c>
      <c r="AI59" s="64">
        <v>45139</v>
      </c>
      <c r="AJ59" s="64">
        <v>45199</v>
      </c>
      <c r="AK59" s="43" t="s">
        <v>170</v>
      </c>
      <c r="AL59" s="43" t="s">
        <v>157</v>
      </c>
      <c r="AM59" s="43" t="s">
        <v>158</v>
      </c>
      <c r="AN59" s="43" t="s">
        <v>159</v>
      </c>
      <c r="AO59" s="43" t="s">
        <v>160</v>
      </c>
      <c r="AP59" s="294"/>
    </row>
    <row r="60" spans="1:42" ht="75" hidden="1" x14ac:dyDescent="0.25">
      <c r="A60" s="43" t="s">
        <v>152</v>
      </c>
      <c r="B60" s="204" t="s">
        <v>153</v>
      </c>
      <c r="C60" s="204">
        <v>329</v>
      </c>
      <c r="D60" s="227"/>
      <c r="E60" s="255"/>
      <c r="F60" s="43" t="s">
        <v>154</v>
      </c>
      <c r="G60" s="43" t="s">
        <v>171</v>
      </c>
      <c r="H60" s="201">
        <v>0.1</v>
      </c>
      <c r="I60" s="260"/>
      <c r="J60" s="31">
        <v>0.05</v>
      </c>
      <c r="K60" s="31"/>
      <c r="L60" s="31">
        <v>0.05</v>
      </c>
      <c r="M60" s="31"/>
      <c r="N60" s="31">
        <v>0.09</v>
      </c>
      <c r="O60" s="31"/>
      <c r="P60" s="31">
        <v>0.09</v>
      </c>
      <c r="Q60" s="31"/>
      <c r="R60" s="31">
        <v>0.09</v>
      </c>
      <c r="S60" s="31"/>
      <c r="T60" s="31">
        <v>0.09</v>
      </c>
      <c r="U60" s="31"/>
      <c r="V60" s="31">
        <v>0.09</v>
      </c>
      <c r="W60" s="31"/>
      <c r="X60" s="31">
        <v>0.09</v>
      </c>
      <c r="Y60" s="31"/>
      <c r="Z60" s="31">
        <v>0.09</v>
      </c>
      <c r="AA60" s="31"/>
      <c r="AB60" s="31">
        <v>0.09</v>
      </c>
      <c r="AC60" s="31"/>
      <c r="AD60" s="31">
        <v>0.09</v>
      </c>
      <c r="AE60" s="31"/>
      <c r="AF60" s="31">
        <v>0.09</v>
      </c>
      <c r="AG60" s="201"/>
      <c r="AH60" s="31">
        <f t="shared" si="0"/>
        <v>0.99999999999999978</v>
      </c>
      <c r="AI60" s="64">
        <v>44928</v>
      </c>
      <c r="AJ60" s="64">
        <v>45291</v>
      </c>
      <c r="AK60" s="43" t="s">
        <v>172</v>
      </c>
      <c r="AL60" s="43" t="s">
        <v>157</v>
      </c>
      <c r="AM60" s="43" t="s">
        <v>158</v>
      </c>
      <c r="AN60" s="43" t="s">
        <v>159</v>
      </c>
      <c r="AO60" s="43" t="s">
        <v>160</v>
      </c>
      <c r="AP60" s="294"/>
    </row>
    <row r="61" spans="1:42" ht="75" hidden="1" x14ac:dyDescent="0.25">
      <c r="A61" s="43" t="s">
        <v>152</v>
      </c>
      <c r="B61" s="204" t="s">
        <v>153</v>
      </c>
      <c r="C61" s="204">
        <v>329</v>
      </c>
      <c r="D61" s="204" t="s">
        <v>70</v>
      </c>
      <c r="E61" s="204" t="s">
        <v>70</v>
      </c>
      <c r="F61" s="43" t="s">
        <v>175</v>
      </c>
      <c r="G61" s="43" t="s">
        <v>176</v>
      </c>
      <c r="H61" s="201">
        <v>0.5</v>
      </c>
      <c r="I61" s="229">
        <f>+H61+H62</f>
        <v>1</v>
      </c>
      <c r="J61" s="31">
        <v>0.05</v>
      </c>
      <c r="K61" s="31"/>
      <c r="L61" s="31">
        <v>0.05</v>
      </c>
      <c r="M61" s="31"/>
      <c r="N61" s="31">
        <v>0.09</v>
      </c>
      <c r="O61" s="31"/>
      <c r="P61" s="31">
        <v>0.09</v>
      </c>
      <c r="Q61" s="31"/>
      <c r="R61" s="31">
        <v>0.09</v>
      </c>
      <c r="S61" s="31"/>
      <c r="T61" s="31">
        <v>0.09</v>
      </c>
      <c r="U61" s="31"/>
      <c r="V61" s="31">
        <v>0.09</v>
      </c>
      <c r="W61" s="31"/>
      <c r="X61" s="31">
        <v>0.09</v>
      </c>
      <c r="Y61" s="31"/>
      <c r="Z61" s="31">
        <v>0.09</v>
      </c>
      <c r="AA61" s="31"/>
      <c r="AB61" s="31">
        <v>0.09</v>
      </c>
      <c r="AC61" s="31"/>
      <c r="AD61" s="31">
        <v>0.09</v>
      </c>
      <c r="AE61" s="31"/>
      <c r="AF61" s="31">
        <v>0.09</v>
      </c>
      <c r="AG61" s="201"/>
      <c r="AH61" s="31">
        <f t="shared" si="0"/>
        <v>0.99999999999999978</v>
      </c>
      <c r="AI61" s="64">
        <v>44928</v>
      </c>
      <c r="AJ61" s="64">
        <v>45291</v>
      </c>
      <c r="AK61" s="43" t="s">
        <v>177</v>
      </c>
      <c r="AL61" s="43" t="s">
        <v>157</v>
      </c>
      <c r="AM61" s="43" t="s">
        <v>158</v>
      </c>
      <c r="AN61" s="43" t="s">
        <v>159</v>
      </c>
      <c r="AO61" s="43" t="s">
        <v>160</v>
      </c>
      <c r="AP61" s="294"/>
    </row>
    <row r="62" spans="1:42" ht="75" hidden="1" x14ac:dyDescent="0.25">
      <c r="A62" s="43" t="s">
        <v>152</v>
      </c>
      <c r="B62" s="204" t="s">
        <v>153</v>
      </c>
      <c r="C62" s="204">
        <v>329</v>
      </c>
      <c r="D62" s="204" t="s">
        <v>70</v>
      </c>
      <c r="E62" s="204" t="s">
        <v>70</v>
      </c>
      <c r="F62" s="43" t="s">
        <v>175</v>
      </c>
      <c r="G62" s="43" t="s">
        <v>178</v>
      </c>
      <c r="H62" s="201">
        <v>0.5</v>
      </c>
      <c r="I62" s="231"/>
      <c r="J62" s="31">
        <v>0.05</v>
      </c>
      <c r="K62" s="31"/>
      <c r="L62" s="31">
        <v>0.05</v>
      </c>
      <c r="M62" s="31"/>
      <c r="N62" s="31">
        <v>0.09</v>
      </c>
      <c r="O62" s="31"/>
      <c r="P62" s="31">
        <v>0.09</v>
      </c>
      <c r="Q62" s="31"/>
      <c r="R62" s="31">
        <v>0.09</v>
      </c>
      <c r="S62" s="31"/>
      <c r="T62" s="31">
        <v>0.09</v>
      </c>
      <c r="U62" s="31"/>
      <c r="V62" s="31">
        <v>0.09</v>
      </c>
      <c r="W62" s="31"/>
      <c r="X62" s="31">
        <v>0.09</v>
      </c>
      <c r="Y62" s="31"/>
      <c r="Z62" s="31">
        <v>0.09</v>
      </c>
      <c r="AA62" s="31"/>
      <c r="AB62" s="31">
        <v>0.09</v>
      </c>
      <c r="AC62" s="31"/>
      <c r="AD62" s="31">
        <v>0.09</v>
      </c>
      <c r="AE62" s="31"/>
      <c r="AF62" s="31">
        <v>0.09</v>
      </c>
      <c r="AG62" s="201"/>
      <c r="AH62" s="31">
        <f t="shared" si="0"/>
        <v>0.99999999999999978</v>
      </c>
      <c r="AI62" s="64">
        <v>44928</v>
      </c>
      <c r="AJ62" s="64">
        <v>45291</v>
      </c>
      <c r="AK62" s="43" t="s">
        <v>179</v>
      </c>
      <c r="AL62" s="43" t="s">
        <v>157</v>
      </c>
      <c r="AM62" s="43" t="s">
        <v>158</v>
      </c>
      <c r="AN62" s="43" t="s">
        <v>159</v>
      </c>
      <c r="AO62" s="43" t="s">
        <v>160</v>
      </c>
      <c r="AP62" s="294"/>
    </row>
    <row r="63" spans="1:42" ht="60" hidden="1" x14ac:dyDescent="0.25">
      <c r="A63" s="43" t="s">
        <v>40</v>
      </c>
      <c r="B63" s="204" t="s">
        <v>41</v>
      </c>
      <c r="C63" s="204">
        <v>528</v>
      </c>
      <c r="D63" s="204" t="s">
        <v>70</v>
      </c>
      <c r="E63" s="204" t="s">
        <v>70</v>
      </c>
      <c r="F63" s="44" t="s">
        <v>721</v>
      </c>
      <c r="G63" s="44" t="s">
        <v>180</v>
      </c>
      <c r="H63" s="31">
        <v>0.2</v>
      </c>
      <c r="I63" s="260">
        <f>SUM(H63:H69)</f>
        <v>0.99999999999999989</v>
      </c>
      <c r="J63" s="31">
        <v>0.05</v>
      </c>
      <c r="K63" s="31"/>
      <c r="L63" s="31">
        <v>0.08</v>
      </c>
      <c r="M63" s="31"/>
      <c r="N63" s="31">
        <v>0.08</v>
      </c>
      <c r="O63" s="31"/>
      <c r="P63" s="31">
        <v>0.1</v>
      </c>
      <c r="Q63" s="31"/>
      <c r="R63" s="31">
        <v>0.1</v>
      </c>
      <c r="S63" s="31"/>
      <c r="T63" s="31">
        <v>0.09</v>
      </c>
      <c r="U63" s="31"/>
      <c r="V63" s="31">
        <v>0.09</v>
      </c>
      <c r="W63" s="31"/>
      <c r="X63" s="31">
        <v>0.09</v>
      </c>
      <c r="Y63" s="31"/>
      <c r="Z63" s="31">
        <v>0.08</v>
      </c>
      <c r="AA63" s="31"/>
      <c r="AB63" s="31">
        <v>0.08</v>
      </c>
      <c r="AC63" s="31"/>
      <c r="AD63" s="31">
        <v>0.08</v>
      </c>
      <c r="AE63" s="31"/>
      <c r="AF63" s="31">
        <v>0.08</v>
      </c>
      <c r="AG63" s="31"/>
      <c r="AH63" s="31">
        <f t="shared" si="0"/>
        <v>0.99999999999999978</v>
      </c>
      <c r="AI63" s="62">
        <v>44929</v>
      </c>
      <c r="AJ63" s="62">
        <v>45290</v>
      </c>
      <c r="AK63" s="44" t="s">
        <v>181</v>
      </c>
      <c r="AL63" s="44" t="s">
        <v>697</v>
      </c>
      <c r="AM63" s="25" t="s">
        <v>182</v>
      </c>
      <c r="AN63" s="25" t="s">
        <v>183</v>
      </c>
      <c r="AO63" s="25" t="s">
        <v>184</v>
      </c>
      <c r="AP63" s="294"/>
    </row>
    <row r="64" spans="1:42" ht="78" hidden="1" customHeight="1" x14ac:dyDescent="0.25">
      <c r="A64" s="43" t="s">
        <v>40</v>
      </c>
      <c r="B64" s="204" t="s">
        <v>41</v>
      </c>
      <c r="C64" s="204">
        <v>528</v>
      </c>
      <c r="D64" s="204" t="s">
        <v>70</v>
      </c>
      <c r="E64" s="204" t="s">
        <v>70</v>
      </c>
      <c r="F64" s="44" t="s">
        <v>721</v>
      </c>
      <c r="G64" s="44" t="s">
        <v>185</v>
      </c>
      <c r="H64" s="31">
        <v>0.2</v>
      </c>
      <c r="I64" s="260"/>
      <c r="J64" s="31">
        <v>0.08</v>
      </c>
      <c r="K64" s="31"/>
      <c r="L64" s="31">
        <v>0.08</v>
      </c>
      <c r="M64" s="31"/>
      <c r="N64" s="31">
        <v>0.09</v>
      </c>
      <c r="O64" s="31"/>
      <c r="P64" s="31">
        <v>0.09</v>
      </c>
      <c r="Q64" s="31"/>
      <c r="R64" s="31">
        <v>0.08</v>
      </c>
      <c r="S64" s="31"/>
      <c r="T64" s="31">
        <v>0.08</v>
      </c>
      <c r="U64" s="31"/>
      <c r="V64" s="31">
        <v>0.08</v>
      </c>
      <c r="W64" s="31"/>
      <c r="X64" s="31">
        <v>0.08</v>
      </c>
      <c r="Y64" s="31"/>
      <c r="Z64" s="31">
        <v>0.09</v>
      </c>
      <c r="AA64" s="31"/>
      <c r="AB64" s="31">
        <v>0.09</v>
      </c>
      <c r="AC64" s="31"/>
      <c r="AD64" s="31">
        <v>0.08</v>
      </c>
      <c r="AE64" s="31"/>
      <c r="AF64" s="31">
        <v>0.08</v>
      </c>
      <c r="AG64" s="31"/>
      <c r="AH64" s="31">
        <f t="shared" si="0"/>
        <v>0.99999999999999978</v>
      </c>
      <c r="AI64" s="62">
        <v>44929</v>
      </c>
      <c r="AJ64" s="62">
        <v>45290</v>
      </c>
      <c r="AK64" s="44" t="s">
        <v>186</v>
      </c>
      <c r="AL64" s="44" t="s">
        <v>697</v>
      </c>
      <c r="AM64" s="25" t="s">
        <v>182</v>
      </c>
      <c r="AN64" s="25" t="s">
        <v>183</v>
      </c>
      <c r="AO64" s="25" t="s">
        <v>184</v>
      </c>
      <c r="AP64" s="294"/>
    </row>
    <row r="65" spans="1:42" ht="60" hidden="1" x14ac:dyDescent="0.25">
      <c r="A65" s="43" t="s">
        <v>40</v>
      </c>
      <c r="B65" s="204" t="s">
        <v>41</v>
      </c>
      <c r="C65" s="204">
        <v>528</v>
      </c>
      <c r="D65" s="204" t="s">
        <v>70</v>
      </c>
      <c r="E65" s="204" t="s">
        <v>70</v>
      </c>
      <c r="F65" s="44" t="s">
        <v>721</v>
      </c>
      <c r="G65" s="44" t="s">
        <v>187</v>
      </c>
      <c r="H65" s="31">
        <v>0.1</v>
      </c>
      <c r="I65" s="260"/>
      <c r="J65" s="31">
        <v>0.08</v>
      </c>
      <c r="K65" s="31"/>
      <c r="L65" s="31">
        <v>0.08</v>
      </c>
      <c r="M65" s="31"/>
      <c r="N65" s="31">
        <v>0.09</v>
      </c>
      <c r="O65" s="31"/>
      <c r="P65" s="31">
        <v>0.09</v>
      </c>
      <c r="Q65" s="31"/>
      <c r="R65" s="31">
        <v>0.08</v>
      </c>
      <c r="S65" s="31"/>
      <c r="T65" s="31">
        <v>0.08</v>
      </c>
      <c r="U65" s="31"/>
      <c r="V65" s="31">
        <v>0.08</v>
      </c>
      <c r="W65" s="31"/>
      <c r="X65" s="31">
        <v>0.08</v>
      </c>
      <c r="Y65" s="31"/>
      <c r="Z65" s="31">
        <v>0.09</v>
      </c>
      <c r="AA65" s="31"/>
      <c r="AB65" s="31">
        <v>0.09</v>
      </c>
      <c r="AC65" s="31"/>
      <c r="AD65" s="31">
        <v>0.08</v>
      </c>
      <c r="AE65" s="31"/>
      <c r="AF65" s="31">
        <v>0.08</v>
      </c>
      <c r="AG65" s="31"/>
      <c r="AH65" s="31">
        <f t="shared" si="0"/>
        <v>0.99999999999999978</v>
      </c>
      <c r="AI65" s="62">
        <v>44929</v>
      </c>
      <c r="AJ65" s="62">
        <v>45290</v>
      </c>
      <c r="AK65" s="44" t="s">
        <v>188</v>
      </c>
      <c r="AL65" s="44" t="s">
        <v>697</v>
      </c>
      <c r="AM65" s="25" t="s">
        <v>182</v>
      </c>
      <c r="AN65" s="25" t="s">
        <v>183</v>
      </c>
      <c r="AO65" s="25" t="s">
        <v>184</v>
      </c>
      <c r="AP65" s="294"/>
    </row>
    <row r="66" spans="1:42" ht="136.5" hidden="1" customHeight="1" x14ac:dyDescent="0.25">
      <c r="A66" s="43" t="s">
        <v>40</v>
      </c>
      <c r="B66" s="204" t="s">
        <v>41</v>
      </c>
      <c r="C66" s="204">
        <v>528</v>
      </c>
      <c r="D66" s="204" t="s">
        <v>70</v>
      </c>
      <c r="E66" s="204" t="s">
        <v>70</v>
      </c>
      <c r="F66" s="44" t="s">
        <v>721</v>
      </c>
      <c r="G66" s="44" t="s">
        <v>189</v>
      </c>
      <c r="H66" s="31">
        <v>0.2</v>
      </c>
      <c r="I66" s="260"/>
      <c r="J66" s="31">
        <v>0.08</v>
      </c>
      <c r="K66" s="31"/>
      <c r="L66" s="31">
        <v>0.08</v>
      </c>
      <c r="M66" s="31"/>
      <c r="N66" s="31">
        <v>0.09</v>
      </c>
      <c r="O66" s="31"/>
      <c r="P66" s="31">
        <v>0.09</v>
      </c>
      <c r="Q66" s="31"/>
      <c r="R66" s="31">
        <v>0.08</v>
      </c>
      <c r="S66" s="31"/>
      <c r="T66" s="31">
        <v>0.08</v>
      </c>
      <c r="U66" s="31"/>
      <c r="V66" s="31">
        <v>0.08</v>
      </c>
      <c r="W66" s="31"/>
      <c r="X66" s="31">
        <v>0.08</v>
      </c>
      <c r="Y66" s="31"/>
      <c r="Z66" s="31">
        <v>0.09</v>
      </c>
      <c r="AA66" s="31"/>
      <c r="AB66" s="31">
        <v>0.09</v>
      </c>
      <c r="AC66" s="31"/>
      <c r="AD66" s="31">
        <v>0.08</v>
      </c>
      <c r="AE66" s="31"/>
      <c r="AF66" s="31">
        <v>0.08</v>
      </c>
      <c r="AG66" s="31"/>
      <c r="AH66" s="31">
        <f t="shared" si="0"/>
        <v>0.99999999999999978</v>
      </c>
      <c r="AI66" s="62">
        <v>44929</v>
      </c>
      <c r="AJ66" s="62">
        <v>45290</v>
      </c>
      <c r="AK66" s="44" t="s">
        <v>190</v>
      </c>
      <c r="AL66" s="44" t="s">
        <v>697</v>
      </c>
      <c r="AM66" s="25" t="s">
        <v>182</v>
      </c>
      <c r="AN66" s="25" t="s">
        <v>183</v>
      </c>
      <c r="AO66" s="25" t="s">
        <v>184</v>
      </c>
      <c r="AP66" s="294"/>
    </row>
    <row r="67" spans="1:42" ht="120" hidden="1" x14ac:dyDescent="0.25">
      <c r="A67" s="43" t="s">
        <v>40</v>
      </c>
      <c r="B67" s="204" t="s">
        <v>41</v>
      </c>
      <c r="C67" s="204">
        <v>528</v>
      </c>
      <c r="D67" s="204" t="s">
        <v>70</v>
      </c>
      <c r="E67" s="204" t="s">
        <v>70</v>
      </c>
      <c r="F67" s="44" t="s">
        <v>721</v>
      </c>
      <c r="G67" s="44" t="s">
        <v>191</v>
      </c>
      <c r="H67" s="31">
        <v>0.1</v>
      </c>
      <c r="I67" s="260"/>
      <c r="J67" s="31"/>
      <c r="K67" s="31"/>
      <c r="L67" s="31">
        <v>0.17</v>
      </c>
      <c r="M67" s="31"/>
      <c r="N67" s="31"/>
      <c r="O67" s="31"/>
      <c r="P67" s="31">
        <v>0.16</v>
      </c>
      <c r="Q67" s="31"/>
      <c r="R67" s="31"/>
      <c r="S67" s="31"/>
      <c r="T67" s="31">
        <v>0.17</v>
      </c>
      <c r="U67" s="31"/>
      <c r="V67" s="31"/>
      <c r="W67" s="31"/>
      <c r="X67" s="31">
        <v>0.16</v>
      </c>
      <c r="Y67" s="31"/>
      <c r="Z67" s="31"/>
      <c r="AA67" s="31"/>
      <c r="AB67" s="31">
        <v>0.17</v>
      </c>
      <c r="AC67" s="31"/>
      <c r="AD67" s="31"/>
      <c r="AE67" s="31"/>
      <c r="AF67" s="31">
        <v>0.17</v>
      </c>
      <c r="AG67" s="31"/>
      <c r="AH67" s="31">
        <f t="shared" si="0"/>
        <v>1</v>
      </c>
      <c r="AI67" s="62">
        <v>44929</v>
      </c>
      <c r="AJ67" s="62">
        <v>45290</v>
      </c>
      <c r="AK67" s="44" t="s">
        <v>192</v>
      </c>
      <c r="AL67" s="44" t="s">
        <v>697</v>
      </c>
      <c r="AM67" s="25" t="s">
        <v>182</v>
      </c>
      <c r="AN67" s="25" t="s">
        <v>183</v>
      </c>
      <c r="AO67" s="25" t="s">
        <v>184</v>
      </c>
      <c r="AP67" s="294"/>
    </row>
    <row r="68" spans="1:42" ht="75" hidden="1" x14ac:dyDescent="0.25">
      <c r="A68" s="43" t="s">
        <v>40</v>
      </c>
      <c r="B68" s="204" t="s">
        <v>41</v>
      </c>
      <c r="C68" s="204">
        <v>528</v>
      </c>
      <c r="D68" s="204" t="s">
        <v>70</v>
      </c>
      <c r="E68" s="204" t="s">
        <v>70</v>
      </c>
      <c r="F68" s="44" t="s">
        <v>721</v>
      </c>
      <c r="G68" s="44" t="s">
        <v>193</v>
      </c>
      <c r="H68" s="31">
        <v>0.1</v>
      </c>
      <c r="I68" s="260"/>
      <c r="J68" s="31"/>
      <c r="K68" s="31"/>
      <c r="L68" s="31"/>
      <c r="M68" s="31"/>
      <c r="N68" s="31"/>
      <c r="O68" s="31"/>
      <c r="P68" s="31"/>
      <c r="Q68" s="31"/>
      <c r="R68" s="31"/>
      <c r="S68" s="31"/>
      <c r="T68" s="31"/>
      <c r="U68" s="31"/>
      <c r="V68" s="31"/>
      <c r="W68" s="31"/>
      <c r="X68" s="31"/>
      <c r="Y68" s="31"/>
      <c r="Z68" s="31"/>
      <c r="AA68" s="31"/>
      <c r="AB68" s="31"/>
      <c r="AC68" s="31"/>
      <c r="AD68" s="31">
        <v>1</v>
      </c>
      <c r="AE68" s="31"/>
      <c r="AF68" s="31"/>
      <c r="AG68" s="31"/>
      <c r="AH68" s="31">
        <f t="shared" si="0"/>
        <v>1</v>
      </c>
      <c r="AI68" s="62">
        <v>45231</v>
      </c>
      <c r="AJ68" s="62">
        <v>45260</v>
      </c>
      <c r="AK68" s="44" t="s">
        <v>655</v>
      </c>
      <c r="AL68" s="44" t="s">
        <v>697</v>
      </c>
      <c r="AM68" s="25" t="s">
        <v>182</v>
      </c>
      <c r="AN68" s="25" t="s">
        <v>183</v>
      </c>
      <c r="AO68" s="25" t="s">
        <v>184</v>
      </c>
      <c r="AP68" s="294"/>
    </row>
    <row r="69" spans="1:42" ht="75" hidden="1" x14ac:dyDescent="0.25">
      <c r="A69" s="43" t="s">
        <v>40</v>
      </c>
      <c r="B69" s="204" t="s">
        <v>41</v>
      </c>
      <c r="C69" s="204">
        <v>528</v>
      </c>
      <c r="D69" s="204" t="s">
        <v>70</v>
      </c>
      <c r="E69" s="204" t="s">
        <v>70</v>
      </c>
      <c r="F69" s="44" t="s">
        <v>721</v>
      </c>
      <c r="G69" s="44" t="s">
        <v>194</v>
      </c>
      <c r="H69" s="31">
        <v>0.1</v>
      </c>
      <c r="I69" s="260"/>
      <c r="J69" s="31"/>
      <c r="K69" s="31"/>
      <c r="L69" s="31"/>
      <c r="M69" s="31"/>
      <c r="N69" s="31">
        <v>0.5</v>
      </c>
      <c r="O69" s="31"/>
      <c r="P69" s="31"/>
      <c r="Q69" s="31"/>
      <c r="R69" s="31"/>
      <c r="S69" s="31"/>
      <c r="T69" s="31"/>
      <c r="U69" s="31"/>
      <c r="V69" s="31"/>
      <c r="W69" s="31"/>
      <c r="X69" s="31"/>
      <c r="Y69" s="31"/>
      <c r="Z69" s="31">
        <v>0.5</v>
      </c>
      <c r="AA69" s="31"/>
      <c r="AB69" s="31"/>
      <c r="AC69" s="31"/>
      <c r="AD69" s="31"/>
      <c r="AE69" s="31"/>
      <c r="AF69" s="31"/>
      <c r="AG69" s="31"/>
      <c r="AH69" s="31">
        <f t="shared" si="0"/>
        <v>1</v>
      </c>
      <c r="AI69" s="62">
        <v>44986</v>
      </c>
      <c r="AJ69" s="62">
        <v>45229</v>
      </c>
      <c r="AK69" s="44" t="s">
        <v>195</v>
      </c>
      <c r="AL69" s="44" t="s">
        <v>697</v>
      </c>
      <c r="AM69" s="25" t="s">
        <v>182</v>
      </c>
      <c r="AN69" s="25" t="s">
        <v>183</v>
      </c>
      <c r="AO69" s="25" t="s">
        <v>184</v>
      </c>
      <c r="AP69" s="294"/>
    </row>
    <row r="70" spans="1:42" ht="90" hidden="1" x14ac:dyDescent="0.25">
      <c r="A70" s="43" t="s">
        <v>40</v>
      </c>
      <c r="B70" s="204" t="s">
        <v>41</v>
      </c>
      <c r="C70" s="204">
        <v>528</v>
      </c>
      <c r="D70" s="204">
        <v>1</v>
      </c>
      <c r="E70" s="204" t="s">
        <v>70</v>
      </c>
      <c r="F70" s="43" t="s">
        <v>196</v>
      </c>
      <c r="G70" s="43" t="s">
        <v>197</v>
      </c>
      <c r="H70" s="203">
        <v>0.5</v>
      </c>
      <c r="I70" s="244">
        <v>1</v>
      </c>
      <c r="J70" s="203"/>
      <c r="K70" s="204"/>
      <c r="L70" s="203">
        <v>0.09</v>
      </c>
      <c r="M70" s="204"/>
      <c r="N70" s="203">
        <v>0.09</v>
      </c>
      <c r="O70" s="204"/>
      <c r="P70" s="203">
        <v>0.09</v>
      </c>
      <c r="Q70" s="204"/>
      <c r="R70" s="203">
        <v>0.09</v>
      </c>
      <c r="S70" s="204"/>
      <c r="T70" s="203">
        <v>0.09</v>
      </c>
      <c r="U70" s="204"/>
      <c r="V70" s="203">
        <v>0.09</v>
      </c>
      <c r="W70" s="204"/>
      <c r="X70" s="203">
        <v>0.09</v>
      </c>
      <c r="Y70" s="204"/>
      <c r="Z70" s="203">
        <v>0.1</v>
      </c>
      <c r="AA70" s="204"/>
      <c r="AB70" s="203">
        <v>0.09</v>
      </c>
      <c r="AC70" s="204"/>
      <c r="AD70" s="203">
        <v>0.09</v>
      </c>
      <c r="AE70" s="204"/>
      <c r="AF70" s="203">
        <v>0.09</v>
      </c>
      <c r="AG70" s="204"/>
      <c r="AH70" s="31">
        <f t="shared" si="0"/>
        <v>0.99999999999999978</v>
      </c>
      <c r="AI70" s="64">
        <v>44958</v>
      </c>
      <c r="AJ70" s="64">
        <v>45291</v>
      </c>
      <c r="AK70" s="43" t="s">
        <v>198</v>
      </c>
      <c r="AL70" s="43" t="s">
        <v>541</v>
      </c>
      <c r="AM70" s="43" t="s">
        <v>199</v>
      </c>
      <c r="AN70" s="43" t="s">
        <v>200</v>
      </c>
      <c r="AO70" s="43" t="s">
        <v>200</v>
      </c>
      <c r="AP70" s="294"/>
    </row>
    <row r="71" spans="1:42" ht="91.5" hidden="1" customHeight="1" x14ac:dyDescent="0.25">
      <c r="A71" s="43" t="s">
        <v>40</v>
      </c>
      <c r="B71" s="204" t="s">
        <v>41</v>
      </c>
      <c r="C71" s="204">
        <v>528</v>
      </c>
      <c r="D71" s="204">
        <v>1</v>
      </c>
      <c r="E71" s="204" t="s">
        <v>70</v>
      </c>
      <c r="F71" s="43" t="s">
        <v>196</v>
      </c>
      <c r="G71" s="43" t="s">
        <v>201</v>
      </c>
      <c r="H71" s="203">
        <v>0.5</v>
      </c>
      <c r="I71" s="244"/>
      <c r="J71" s="204"/>
      <c r="K71" s="204"/>
      <c r="L71" s="204"/>
      <c r="M71" s="204"/>
      <c r="N71" s="203">
        <v>0.25</v>
      </c>
      <c r="O71" s="204"/>
      <c r="P71" s="204"/>
      <c r="Q71" s="204"/>
      <c r="R71" s="204"/>
      <c r="S71" s="204"/>
      <c r="T71" s="203">
        <v>0.25</v>
      </c>
      <c r="U71" s="204"/>
      <c r="V71" s="204"/>
      <c r="W71" s="204"/>
      <c r="X71" s="204"/>
      <c r="Y71" s="204"/>
      <c r="Z71" s="203">
        <v>0.25</v>
      </c>
      <c r="AA71" s="204"/>
      <c r="AB71" s="204"/>
      <c r="AC71" s="204"/>
      <c r="AD71" s="204"/>
      <c r="AE71" s="204"/>
      <c r="AF71" s="203">
        <v>0.25</v>
      </c>
      <c r="AG71" s="204"/>
      <c r="AH71" s="31">
        <f t="shared" si="0"/>
        <v>1</v>
      </c>
      <c r="AI71" s="64">
        <v>44958</v>
      </c>
      <c r="AJ71" s="64">
        <v>45291</v>
      </c>
      <c r="AK71" s="43" t="s">
        <v>202</v>
      </c>
      <c r="AL71" s="43" t="s">
        <v>541</v>
      </c>
      <c r="AM71" s="43" t="s">
        <v>199</v>
      </c>
      <c r="AN71" s="43" t="s">
        <v>200</v>
      </c>
      <c r="AO71" s="43" t="s">
        <v>200</v>
      </c>
      <c r="AP71" s="294"/>
    </row>
    <row r="72" spans="1:42" ht="75" hidden="1" x14ac:dyDescent="0.25">
      <c r="A72" s="43" t="s">
        <v>40</v>
      </c>
      <c r="B72" s="204" t="s">
        <v>203</v>
      </c>
      <c r="C72" s="204">
        <v>424</v>
      </c>
      <c r="D72" s="204" t="s">
        <v>70</v>
      </c>
      <c r="E72" s="204" t="s">
        <v>70</v>
      </c>
      <c r="F72" s="44" t="s">
        <v>204</v>
      </c>
      <c r="G72" s="43" t="s">
        <v>205</v>
      </c>
      <c r="H72" s="203">
        <v>0.16669999999999999</v>
      </c>
      <c r="I72" s="244">
        <f>+H72+H73+H74+H75+H76+H77</f>
        <v>0.99999999999999989</v>
      </c>
      <c r="J72" s="204"/>
      <c r="K72" s="204"/>
      <c r="L72" s="204"/>
      <c r="M72" s="204"/>
      <c r="N72" s="203">
        <v>0.3</v>
      </c>
      <c r="O72" s="204"/>
      <c r="P72" s="204"/>
      <c r="Q72" s="204"/>
      <c r="R72" s="204"/>
      <c r="S72" s="204"/>
      <c r="T72" s="203">
        <v>0.4</v>
      </c>
      <c r="U72" s="204"/>
      <c r="V72" s="204"/>
      <c r="W72" s="204"/>
      <c r="X72" s="204"/>
      <c r="Y72" s="204"/>
      <c r="Z72" s="203">
        <v>0.15</v>
      </c>
      <c r="AA72" s="204"/>
      <c r="AB72" s="204"/>
      <c r="AC72" s="204"/>
      <c r="AD72" s="204"/>
      <c r="AE72" s="204"/>
      <c r="AF72" s="203">
        <v>0.15</v>
      </c>
      <c r="AG72" s="204"/>
      <c r="AH72" s="31">
        <f t="shared" si="0"/>
        <v>1</v>
      </c>
      <c r="AI72" s="64">
        <v>44986</v>
      </c>
      <c r="AJ72" s="64">
        <v>45291</v>
      </c>
      <c r="AK72" s="43" t="s">
        <v>206</v>
      </c>
      <c r="AL72" s="43" t="s">
        <v>618</v>
      </c>
      <c r="AM72" s="43" t="s">
        <v>207</v>
      </c>
      <c r="AN72" s="43" t="s">
        <v>712</v>
      </c>
      <c r="AO72" s="43" t="s">
        <v>785</v>
      </c>
      <c r="AP72" s="294"/>
    </row>
    <row r="73" spans="1:42" ht="60" hidden="1" x14ac:dyDescent="0.25">
      <c r="A73" s="43" t="s">
        <v>40</v>
      </c>
      <c r="B73" s="204" t="s">
        <v>203</v>
      </c>
      <c r="C73" s="204">
        <v>424</v>
      </c>
      <c r="D73" s="204" t="s">
        <v>70</v>
      </c>
      <c r="E73" s="204" t="s">
        <v>70</v>
      </c>
      <c r="F73" s="43" t="s">
        <v>204</v>
      </c>
      <c r="G73" s="43" t="s">
        <v>208</v>
      </c>
      <c r="H73" s="203">
        <v>0.1666</v>
      </c>
      <c r="I73" s="237"/>
      <c r="J73" s="204"/>
      <c r="K73" s="204"/>
      <c r="L73" s="204"/>
      <c r="M73" s="204"/>
      <c r="N73" s="203">
        <v>0.25</v>
      </c>
      <c r="O73" s="204"/>
      <c r="P73" s="204"/>
      <c r="Q73" s="204"/>
      <c r="R73" s="204"/>
      <c r="S73" s="204"/>
      <c r="T73" s="203">
        <v>0.25</v>
      </c>
      <c r="U73" s="204"/>
      <c r="V73" s="204"/>
      <c r="W73" s="204"/>
      <c r="X73" s="204"/>
      <c r="Y73" s="204"/>
      <c r="Z73" s="203">
        <v>0.25</v>
      </c>
      <c r="AA73" s="204"/>
      <c r="AB73" s="204"/>
      <c r="AC73" s="204"/>
      <c r="AD73" s="204"/>
      <c r="AE73" s="204"/>
      <c r="AF73" s="203">
        <v>0.25</v>
      </c>
      <c r="AG73" s="204"/>
      <c r="AH73" s="31">
        <f t="shared" si="0"/>
        <v>1</v>
      </c>
      <c r="AI73" s="64">
        <v>44986</v>
      </c>
      <c r="AJ73" s="64">
        <v>45291</v>
      </c>
      <c r="AK73" s="43" t="s">
        <v>209</v>
      </c>
      <c r="AL73" s="43" t="s">
        <v>618</v>
      </c>
      <c r="AM73" s="43" t="s">
        <v>207</v>
      </c>
      <c r="AN73" s="43" t="s">
        <v>712</v>
      </c>
      <c r="AO73" s="43" t="s">
        <v>785</v>
      </c>
      <c r="AP73" s="294"/>
    </row>
    <row r="74" spans="1:42" ht="60" hidden="1" x14ac:dyDescent="0.25">
      <c r="A74" s="43" t="s">
        <v>40</v>
      </c>
      <c r="B74" s="204" t="s">
        <v>203</v>
      </c>
      <c r="C74" s="204">
        <v>424</v>
      </c>
      <c r="D74" s="204" t="s">
        <v>70</v>
      </c>
      <c r="E74" s="204" t="s">
        <v>70</v>
      </c>
      <c r="F74" s="43" t="s">
        <v>204</v>
      </c>
      <c r="G74" s="43" t="s">
        <v>747</v>
      </c>
      <c r="H74" s="203">
        <v>0.1666</v>
      </c>
      <c r="I74" s="237"/>
      <c r="J74" s="204"/>
      <c r="K74" s="204"/>
      <c r="L74" s="204"/>
      <c r="M74" s="204"/>
      <c r="N74" s="204"/>
      <c r="O74" s="204"/>
      <c r="P74" s="204"/>
      <c r="Q74" s="204"/>
      <c r="R74" s="204"/>
      <c r="S74" s="204"/>
      <c r="T74" s="204"/>
      <c r="U74" s="204"/>
      <c r="V74" s="203">
        <v>0.5</v>
      </c>
      <c r="W74" s="204"/>
      <c r="X74" s="204"/>
      <c r="Y74" s="204"/>
      <c r="Z74" s="204"/>
      <c r="AA74" s="204"/>
      <c r="AB74" s="204"/>
      <c r="AC74" s="204"/>
      <c r="AD74" s="203">
        <v>0.5</v>
      </c>
      <c r="AE74" s="204"/>
      <c r="AF74" s="204"/>
      <c r="AG74" s="204"/>
      <c r="AH74" s="31">
        <f t="shared" si="0"/>
        <v>1</v>
      </c>
      <c r="AI74" s="64">
        <v>45108</v>
      </c>
      <c r="AJ74" s="64">
        <v>45260</v>
      </c>
      <c r="AK74" s="43" t="s">
        <v>210</v>
      </c>
      <c r="AL74" s="43" t="s">
        <v>618</v>
      </c>
      <c r="AM74" s="43" t="s">
        <v>207</v>
      </c>
      <c r="AN74" s="43" t="s">
        <v>712</v>
      </c>
      <c r="AO74" s="43" t="s">
        <v>785</v>
      </c>
      <c r="AP74" s="294"/>
    </row>
    <row r="75" spans="1:42" ht="75" hidden="1" x14ac:dyDescent="0.25">
      <c r="A75" s="43" t="s">
        <v>40</v>
      </c>
      <c r="B75" s="204" t="s">
        <v>203</v>
      </c>
      <c r="C75" s="204">
        <v>424</v>
      </c>
      <c r="D75" s="204" t="s">
        <v>70</v>
      </c>
      <c r="E75" s="204" t="s">
        <v>70</v>
      </c>
      <c r="F75" s="43" t="s">
        <v>204</v>
      </c>
      <c r="G75" s="43" t="s">
        <v>211</v>
      </c>
      <c r="H75" s="203">
        <v>0.16669999999999999</v>
      </c>
      <c r="I75" s="237"/>
      <c r="J75" s="204"/>
      <c r="K75" s="204"/>
      <c r="L75" s="204"/>
      <c r="M75" s="204"/>
      <c r="N75" s="204"/>
      <c r="O75" s="204"/>
      <c r="P75" s="204"/>
      <c r="Q75" s="204"/>
      <c r="R75" s="204"/>
      <c r="S75" s="204"/>
      <c r="T75" s="204"/>
      <c r="U75" s="204"/>
      <c r="V75" s="203">
        <v>0.3</v>
      </c>
      <c r="W75" s="204"/>
      <c r="X75" s="204"/>
      <c r="Y75" s="204"/>
      <c r="Z75" s="204"/>
      <c r="AA75" s="204"/>
      <c r="AB75" s="203">
        <v>0.7</v>
      </c>
      <c r="AC75" s="204"/>
      <c r="AD75" s="204"/>
      <c r="AE75" s="204"/>
      <c r="AF75" s="204"/>
      <c r="AG75" s="204"/>
      <c r="AH75" s="31">
        <f t="shared" si="0"/>
        <v>1</v>
      </c>
      <c r="AI75" s="64">
        <v>45108</v>
      </c>
      <c r="AJ75" s="64">
        <v>45229</v>
      </c>
      <c r="AK75" s="43" t="s">
        <v>212</v>
      </c>
      <c r="AL75" s="43" t="s">
        <v>618</v>
      </c>
      <c r="AM75" s="43" t="s">
        <v>207</v>
      </c>
      <c r="AN75" s="43" t="s">
        <v>712</v>
      </c>
      <c r="AO75" s="43" t="s">
        <v>785</v>
      </c>
      <c r="AP75" s="294"/>
    </row>
    <row r="76" spans="1:42" ht="90" hidden="1" x14ac:dyDescent="0.25">
      <c r="A76" s="43" t="s">
        <v>40</v>
      </c>
      <c r="B76" s="204" t="s">
        <v>203</v>
      </c>
      <c r="C76" s="204">
        <v>424</v>
      </c>
      <c r="D76" s="204" t="s">
        <v>70</v>
      </c>
      <c r="E76" s="204" t="s">
        <v>70</v>
      </c>
      <c r="F76" s="43" t="s">
        <v>204</v>
      </c>
      <c r="G76" s="43" t="s">
        <v>213</v>
      </c>
      <c r="H76" s="203">
        <v>0.16669999999999999</v>
      </c>
      <c r="I76" s="237"/>
      <c r="J76" s="204"/>
      <c r="K76" s="204"/>
      <c r="L76" s="204"/>
      <c r="M76" s="204"/>
      <c r="N76" s="203">
        <v>0.25</v>
      </c>
      <c r="O76" s="204"/>
      <c r="P76" s="204"/>
      <c r="Q76" s="204"/>
      <c r="R76" s="204"/>
      <c r="S76" s="204"/>
      <c r="T76" s="203">
        <v>0.25</v>
      </c>
      <c r="U76" s="204"/>
      <c r="V76" s="204"/>
      <c r="W76" s="204"/>
      <c r="X76" s="204"/>
      <c r="Y76" s="204"/>
      <c r="Z76" s="203">
        <v>0.25</v>
      </c>
      <c r="AA76" s="204"/>
      <c r="AB76" s="204"/>
      <c r="AC76" s="204"/>
      <c r="AD76" s="204"/>
      <c r="AE76" s="204"/>
      <c r="AF76" s="203">
        <v>0.25</v>
      </c>
      <c r="AG76" s="204"/>
      <c r="AH76" s="31">
        <f t="shared" si="0"/>
        <v>1</v>
      </c>
      <c r="AI76" s="64">
        <v>44986</v>
      </c>
      <c r="AJ76" s="64">
        <v>45291</v>
      </c>
      <c r="AK76" s="43" t="s">
        <v>214</v>
      </c>
      <c r="AL76" s="43" t="s">
        <v>618</v>
      </c>
      <c r="AM76" s="43" t="s">
        <v>207</v>
      </c>
      <c r="AN76" s="43" t="s">
        <v>712</v>
      </c>
      <c r="AO76" s="43" t="s">
        <v>785</v>
      </c>
      <c r="AP76" s="294"/>
    </row>
    <row r="77" spans="1:42" ht="75" hidden="1" x14ac:dyDescent="0.25">
      <c r="A77" s="43" t="s">
        <v>40</v>
      </c>
      <c r="B77" s="204" t="s">
        <v>203</v>
      </c>
      <c r="C77" s="204">
        <v>424</v>
      </c>
      <c r="D77" s="204" t="s">
        <v>70</v>
      </c>
      <c r="E77" s="204" t="s">
        <v>70</v>
      </c>
      <c r="F77" s="43" t="s">
        <v>204</v>
      </c>
      <c r="G77" s="43" t="s">
        <v>215</v>
      </c>
      <c r="H77" s="203">
        <v>0.16669999999999999</v>
      </c>
      <c r="I77" s="237"/>
      <c r="J77" s="204"/>
      <c r="K77" s="204"/>
      <c r="L77" s="204"/>
      <c r="M77" s="204"/>
      <c r="N77" s="203">
        <v>0.25</v>
      </c>
      <c r="O77" s="204"/>
      <c r="P77" s="204"/>
      <c r="Q77" s="204"/>
      <c r="R77" s="204"/>
      <c r="S77" s="204"/>
      <c r="T77" s="203">
        <v>0.25</v>
      </c>
      <c r="U77" s="204"/>
      <c r="V77" s="204"/>
      <c r="W77" s="204"/>
      <c r="X77" s="204"/>
      <c r="Y77" s="204"/>
      <c r="Z77" s="203">
        <v>0.25</v>
      </c>
      <c r="AA77" s="204"/>
      <c r="AB77" s="204"/>
      <c r="AC77" s="204"/>
      <c r="AD77" s="204"/>
      <c r="AE77" s="204"/>
      <c r="AF77" s="203">
        <v>0.25</v>
      </c>
      <c r="AG77" s="204"/>
      <c r="AH77" s="31">
        <f t="shared" si="0"/>
        <v>1</v>
      </c>
      <c r="AI77" s="64">
        <v>44986</v>
      </c>
      <c r="AJ77" s="64">
        <v>45291</v>
      </c>
      <c r="AK77" s="43" t="s">
        <v>216</v>
      </c>
      <c r="AL77" s="43" t="s">
        <v>618</v>
      </c>
      <c r="AM77" s="43" t="s">
        <v>207</v>
      </c>
      <c r="AN77" s="43" t="s">
        <v>712</v>
      </c>
      <c r="AO77" s="43" t="s">
        <v>785</v>
      </c>
      <c r="AP77" s="294"/>
    </row>
    <row r="78" spans="1:42" ht="90.75" hidden="1" customHeight="1" x14ac:dyDescent="0.25">
      <c r="A78" s="43" t="s">
        <v>217</v>
      </c>
      <c r="B78" s="204" t="s">
        <v>218</v>
      </c>
      <c r="C78" s="204">
        <v>27</v>
      </c>
      <c r="D78" s="240">
        <v>0.2</v>
      </c>
      <c r="E78" s="276">
        <v>175000000</v>
      </c>
      <c r="F78" s="43" t="s">
        <v>656</v>
      </c>
      <c r="G78" s="43" t="s">
        <v>219</v>
      </c>
      <c r="H78" s="203">
        <v>0.18</v>
      </c>
      <c r="I78" s="244">
        <f>+H78+H79+H80+H81+H82+H83</f>
        <v>0.99999999999999989</v>
      </c>
      <c r="J78" s="31"/>
      <c r="K78" s="31"/>
      <c r="L78" s="31">
        <v>0.04</v>
      </c>
      <c r="M78" s="31"/>
      <c r="N78" s="31">
        <v>8.3000000000000004E-2</v>
      </c>
      <c r="O78" s="31"/>
      <c r="P78" s="31">
        <v>8.3000000000000004E-2</v>
      </c>
      <c r="Q78" s="31"/>
      <c r="R78" s="31">
        <v>8.3000000000000004E-2</v>
      </c>
      <c r="S78" s="31"/>
      <c r="T78" s="31">
        <v>0.15</v>
      </c>
      <c r="U78" s="31"/>
      <c r="V78" s="31">
        <v>8.3000000000000004E-2</v>
      </c>
      <c r="W78" s="31"/>
      <c r="X78" s="31">
        <v>8.3000000000000004E-2</v>
      </c>
      <c r="Y78" s="31"/>
      <c r="Z78" s="31">
        <v>0.15</v>
      </c>
      <c r="AA78" s="31"/>
      <c r="AB78" s="31">
        <v>8.3000000000000004E-2</v>
      </c>
      <c r="AC78" s="31"/>
      <c r="AD78" s="31">
        <v>8.3000000000000004E-2</v>
      </c>
      <c r="AE78" s="31"/>
      <c r="AF78" s="31">
        <v>8.3000000000000004E-2</v>
      </c>
      <c r="AG78" s="204"/>
      <c r="AH78" s="31">
        <f t="shared" ref="AH78:AH133" si="2">+J78+L78+N78+P78+R78+T78+V78+X78+Z78+AB78+AD78+AF78</f>
        <v>1.004</v>
      </c>
      <c r="AI78" s="64">
        <v>44958</v>
      </c>
      <c r="AJ78" s="64">
        <v>45260</v>
      </c>
      <c r="AK78" s="43" t="s">
        <v>220</v>
      </c>
      <c r="AL78" s="43" t="s">
        <v>221</v>
      </c>
      <c r="AM78" s="43" t="s">
        <v>222</v>
      </c>
      <c r="AN78" s="43" t="s">
        <v>748</v>
      </c>
      <c r="AO78" s="43" t="s">
        <v>223</v>
      </c>
      <c r="AP78" s="294"/>
    </row>
    <row r="79" spans="1:42" ht="120" hidden="1" x14ac:dyDescent="0.25">
      <c r="A79" s="43" t="s">
        <v>217</v>
      </c>
      <c r="B79" s="204" t="s">
        <v>218</v>
      </c>
      <c r="C79" s="204">
        <v>27</v>
      </c>
      <c r="D79" s="257"/>
      <c r="E79" s="271"/>
      <c r="F79" s="43" t="s">
        <v>656</v>
      </c>
      <c r="G79" s="43" t="s">
        <v>224</v>
      </c>
      <c r="H79" s="203">
        <v>0.18</v>
      </c>
      <c r="I79" s="244"/>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204"/>
      <c r="AH79" s="31">
        <f t="shared" si="2"/>
        <v>1.004</v>
      </c>
      <c r="AI79" s="64">
        <v>44958</v>
      </c>
      <c r="AJ79" s="64">
        <v>45260</v>
      </c>
      <c r="AK79" s="43" t="s">
        <v>225</v>
      </c>
      <c r="AL79" s="43" t="s">
        <v>221</v>
      </c>
      <c r="AM79" s="43" t="s">
        <v>222</v>
      </c>
      <c r="AN79" s="43" t="s">
        <v>748</v>
      </c>
      <c r="AO79" s="43" t="s">
        <v>223</v>
      </c>
      <c r="AP79" s="294"/>
    </row>
    <row r="80" spans="1:42" ht="75" hidden="1" x14ac:dyDescent="0.25">
      <c r="A80" s="43" t="s">
        <v>217</v>
      </c>
      <c r="B80" s="204" t="s">
        <v>218</v>
      </c>
      <c r="C80" s="204">
        <v>27</v>
      </c>
      <c r="D80" s="257"/>
      <c r="E80" s="271"/>
      <c r="F80" s="43" t="s">
        <v>656</v>
      </c>
      <c r="G80" s="43" t="s">
        <v>226</v>
      </c>
      <c r="H80" s="203">
        <v>0.18</v>
      </c>
      <c r="I80" s="244"/>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204"/>
      <c r="AH80" s="31">
        <f t="shared" si="2"/>
        <v>1.004</v>
      </c>
      <c r="AI80" s="64">
        <v>44958</v>
      </c>
      <c r="AJ80" s="64">
        <v>45260</v>
      </c>
      <c r="AK80" s="43" t="s">
        <v>227</v>
      </c>
      <c r="AL80" s="43" t="s">
        <v>221</v>
      </c>
      <c r="AM80" s="43" t="s">
        <v>222</v>
      </c>
      <c r="AN80" s="43" t="s">
        <v>748</v>
      </c>
      <c r="AO80" s="43" t="s">
        <v>223</v>
      </c>
      <c r="AP80" s="294"/>
    </row>
    <row r="81" spans="1:42" ht="75" hidden="1" x14ac:dyDescent="0.25">
      <c r="A81" s="43" t="s">
        <v>217</v>
      </c>
      <c r="B81" s="204" t="s">
        <v>218</v>
      </c>
      <c r="C81" s="204">
        <v>27</v>
      </c>
      <c r="D81" s="257"/>
      <c r="E81" s="271"/>
      <c r="F81" s="43" t="s">
        <v>656</v>
      </c>
      <c r="G81" s="43" t="s">
        <v>228</v>
      </c>
      <c r="H81" s="203">
        <v>0.18</v>
      </c>
      <c r="I81" s="244"/>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204"/>
      <c r="AH81" s="31">
        <f t="shared" si="2"/>
        <v>1.004</v>
      </c>
      <c r="AI81" s="64">
        <v>44958</v>
      </c>
      <c r="AJ81" s="64">
        <v>45260</v>
      </c>
      <c r="AK81" s="43" t="s">
        <v>225</v>
      </c>
      <c r="AL81" s="43" t="s">
        <v>221</v>
      </c>
      <c r="AM81" s="43" t="s">
        <v>222</v>
      </c>
      <c r="AN81" s="43" t="s">
        <v>748</v>
      </c>
      <c r="AO81" s="43" t="s">
        <v>223</v>
      </c>
      <c r="AP81" s="294"/>
    </row>
    <row r="82" spans="1:42" ht="75" hidden="1" x14ac:dyDescent="0.25">
      <c r="A82" s="43" t="s">
        <v>217</v>
      </c>
      <c r="B82" s="204" t="s">
        <v>218</v>
      </c>
      <c r="C82" s="204">
        <v>27</v>
      </c>
      <c r="D82" s="257"/>
      <c r="E82" s="271"/>
      <c r="F82" s="43" t="s">
        <v>656</v>
      </c>
      <c r="G82" s="43" t="s">
        <v>229</v>
      </c>
      <c r="H82" s="203">
        <v>0.18</v>
      </c>
      <c r="I82" s="244"/>
      <c r="J82" s="31"/>
      <c r="K82" s="31"/>
      <c r="L82" s="31">
        <v>0.04</v>
      </c>
      <c r="M82" s="31"/>
      <c r="N82" s="31">
        <v>8.3000000000000004E-2</v>
      </c>
      <c r="O82" s="31"/>
      <c r="P82" s="31">
        <v>8.3000000000000004E-2</v>
      </c>
      <c r="Q82" s="31"/>
      <c r="R82" s="31">
        <v>8.3000000000000004E-2</v>
      </c>
      <c r="S82" s="31"/>
      <c r="T82" s="31">
        <v>0.15</v>
      </c>
      <c r="U82" s="31"/>
      <c r="V82" s="31">
        <v>8.3000000000000004E-2</v>
      </c>
      <c r="W82" s="31"/>
      <c r="X82" s="31">
        <v>8.3000000000000004E-2</v>
      </c>
      <c r="Y82" s="31"/>
      <c r="Z82" s="31">
        <v>0.15</v>
      </c>
      <c r="AA82" s="31"/>
      <c r="AB82" s="31">
        <v>8.3000000000000004E-2</v>
      </c>
      <c r="AC82" s="31"/>
      <c r="AD82" s="31">
        <v>8.3000000000000004E-2</v>
      </c>
      <c r="AE82" s="31"/>
      <c r="AF82" s="31">
        <v>8.3000000000000004E-2</v>
      </c>
      <c r="AG82" s="204"/>
      <c r="AH82" s="31">
        <f>+J82+L82+N82+P82+R82+T82+V82+X82+Z82+AB82+AD82+AF82</f>
        <v>1.004</v>
      </c>
      <c r="AI82" s="64">
        <v>44958</v>
      </c>
      <c r="AJ82" s="64">
        <v>45260</v>
      </c>
      <c r="AK82" s="43" t="s">
        <v>230</v>
      </c>
      <c r="AL82" s="43" t="s">
        <v>221</v>
      </c>
      <c r="AM82" s="43" t="s">
        <v>222</v>
      </c>
      <c r="AN82" s="43" t="s">
        <v>748</v>
      </c>
      <c r="AO82" s="43" t="s">
        <v>223</v>
      </c>
      <c r="AP82" s="294"/>
    </row>
    <row r="83" spans="1:42" ht="75" hidden="1" x14ac:dyDescent="0.25">
      <c r="A83" s="43" t="s">
        <v>217</v>
      </c>
      <c r="B83" s="204" t="s">
        <v>218</v>
      </c>
      <c r="C83" s="204">
        <v>27</v>
      </c>
      <c r="D83" s="258"/>
      <c r="E83" s="272"/>
      <c r="F83" s="43" t="s">
        <v>656</v>
      </c>
      <c r="G83" s="43" t="s">
        <v>231</v>
      </c>
      <c r="H83" s="203">
        <v>0.1</v>
      </c>
      <c r="I83" s="244"/>
      <c r="J83" s="31"/>
      <c r="K83" s="31"/>
      <c r="L83" s="31">
        <v>0.04</v>
      </c>
      <c r="M83" s="31"/>
      <c r="N83" s="31">
        <v>8.3000000000000004E-2</v>
      </c>
      <c r="O83" s="31"/>
      <c r="P83" s="31">
        <v>8.3000000000000004E-2</v>
      </c>
      <c r="Q83" s="31"/>
      <c r="R83" s="31">
        <v>8.3000000000000004E-2</v>
      </c>
      <c r="S83" s="31"/>
      <c r="T83" s="31">
        <v>0.15</v>
      </c>
      <c r="U83" s="31"/>
      <c r="V83" s="31">
        <v>8.3000000000000004E-2</v>
      </c>
      <c r="W83" s="31"/>
      <c r="X83" s="31">
        <v>8.3000000000000004E-2</v>
      </c>
      <c r="Y83" s="31"/>
      <c r="Z83" s="31">
        <v>0.15</v>
      </c>
      <c r="AA83" s="31"/>
      <c r="AB83" s="31">
        <v>8.3000000000000004E-2</v>
      </c>
      <c r="AC83" s="31"/>
      <c r="AD83" s="31">
        <v>8.3000000000000004E-2</v>
      </c>
      <c r="AE83" s="31"/>
      <c r="AF83" s="31">
        <v>8.3000000000000004E-2</v>
      </c>
      <c r="AG83" s="204"/>
      <c r="AH83" s="31">
        <f t="shared" si="2"/>
        <v>1.004</v>
      </c>
      <c r="AI83" s="64">
        <v>44958</v>
      </c>
      <c r="AJ83" s="64">
        <v>45260</v>
      </c>
      <c r="AK83" s="43" t="s">
        <v>232</v>
      </c>
      <c r="AL83" s="43" t="s">
        <v>221</v>
      </c>
      <c r="AM83" s="43" t="s">
        <v>222</v>
      </c>
      <c r="AN83" s="43" t="s">
        <v>748</v>
      </c>
      <c r="AO83" s="43" t="s">
        <v>223</v>
      </c>
      <c r="AP83" s="294"/>
    </row>
    <row r="84" spans="1:42" ht="75" hidden="1" x14ac:dyDescent="0.25">
      <c r="A84" s="43" t="s">
        <v>217</v>
      </c>
      <c r="B84" s="204" t="s">
        <v>218</v>
      </c>
      <c r="C84" s="204">
        <v>27</v>
      </c>
      <c r="D84" s="204" t="s">
        <v>70</v>
      </c>
      <c r="E84" s="205" t="s">
        <v>70</v>
      </c>
      <c r="F84" s="43" t="s">
        <v>233</v>
      </c>
      <c r="G84" s="43" t="s">
        <v>234</v>
      </c>
      <c r="H84" s="203">
        <v>1</v>
      </c>
      <c r="I84" s="203">
        <f>+H84</f>
        <v>1</v>
      </c>
      <c r="J84" s="204"/>
      <c r="K84" s="204"/>
      <c r="L84" s="204"/>
      <c r="M84" s="204"/>
      <c r="N84" s="204"/>
      <c r="O84" s="204"/>
      <c r="P84" s="204"/>
      <c r="Q84" s="204"/>
      <c r="R84" s="204"/>
      <c r="S84" s="204"/>
      <c r="T84" s="204"/>
      <c r="U84" s="204"/>
      <c r="V84" s="201">
        <v>0.33329999999999999</v>
      </c>
      <c r="W84" s="204"/>
      <c r="X84" s="201">
        <v>0.33329999999999999</v>
      </c>
      <c r="Y84" s="204"/>
      <c r="Z84" s="201">
        <v>0.33329999999999999</v>
      </c>
      <c r="AA84" s="204"/>
      <c r="AB84" s="204"/>
      <c r="AC84" s="204"/>
      <c r="AD84" s="204"/>
      <c r="AE84" s="204"/>
      <c r="AF84" s="204"/>
      <c r="AG84" s="204"/>
      <c r="AH84" s="31">
        <f t="shared" si="2"/>
        <v>0.99990000000000001</v>
      </c>
      <c r="AI84" s="64">
        <v>45108</v>
      </c>
      <c r="AJ84" s="64">
        <v>45199</v>
      </c>
      <c r="AK84" s="43" t="s">
        <v>235</v>
      </c>
      <c r="AL84" s="43" t="s">
        <v>221</v>
      </c>
      <c r="AM84" s="43" t="s">
        <v>222</v>
      </c>
      <c r="AN84" s="43" t="s">
        <v>748</v>
      </c>
      <c r="AO84" s="43" t="s">
        <v>223</v>
      </c>
      <c r="AP84" s="294"/>
    </row>
    <row r="85" spans="1:42" ht="75" hidden="1" x14ac:dyDescent="0.25">
      <c r="A85" s="43" t="s">
        <v>152</v>
      </c>
      <c r="B85" s="204" t="s">
        <v>153</v>
      </c>
      <c r="C85" s="204">
        <v>325</v>
      </c>
      <c r="D85" s="226">
        <v>37</v>
      </c>
      <c r="E85" s="254">
        <v>450125201</v>
      </c>
      <c r="F85" s="44" t="s">
        <v>236</v>
      </c>
      <c r="G85" s="44" t="s">
        <v>237</v>
      </c>
      <c r="H85" s="31">
        <v>0.2</v>
      </c>
      <c r="I85" s="260">
        <v>1</v>
      </c>
      <c r="J85" s="69"/>
      <c r="K85" s="69"/>
      <c r="L85" s="31">
        <v>1</v>
      </c>
      <c r="M85" s="69"/>
      <c r="N85" s="52"/>
      <c r="O85" s="69"/>
      <c r="P85" s="69"/>
      <c r="Q85" s="69"/>
      <c r="R85" s="69"/>
      <c r="S85" s="69"/>
      <c r="T85" s="69"/>
      <c r="U85" s="69"/>
      <c r="V85" s="69"/>
      <c r="W85" s="69"/>
      <c r="X85" s="69"/>
      <c r="Y85" s="69"/>
      <c r="Z85" s="69"/>
      <c r="AA85" s="69"/>
      <c r="AB85" s="69"/>
      <c r="AC85" s="69"/>
      <c r="AD85" s="69"/>
      <c r="AE85" s="69"/>
      <c r="AF85" s="69"/>
      <c r="AG85" s="69"/>
      <c r="AH85" s="31">
        <f t="shared" si="2"/>
        <v>1</v>
      </c>
      <c r="AI85" s="62">
        <v>44958</v>
      </c>
      <c r="AJ85" s="62">
        <v>44985</v>
      </c>
      <c r="AK85" s="44" t="s">
        <v>238</v>
      </c>
      <c r="AL85" s="44" t="s">
        <v>239</v>
      </c>
      <c r="AM85" s="44" t="s">
        <v>240</v>
      </c>
      <c r="AN85" s="43" t="s">
        <v>241</v>
      </c>
      <c r="AO85" s="43" t="s">
        <v>160</v>
      </c>
      <c r="AP85" s="294"/>
    </row>
    <row r="86" spans="1:42" ht="125.25" hidden="1" customHeight="1" x14ac:dyDescent="0.25">
      <c r="A86" s="43" t="s">
        <v>152</v>
      </c>
      <c r="B86" s="204" t="s">
        <v>153</v>
      </c>
      <c r="C86" s="204">
        <v>325</v>
      </c>
      <c r="D86" s="227"/>
      <c r="E86" s="255"/>
      <c r="F86" s="44" t="s">
        <v>236</v>
      </c>
      <c r="G86" s="44" t="s">
        <v>242</v>
      </c>
      <c r="H86" s="31">
        <v>0.1</v>
      </c>
      <c r="I86" s="260"/>
      <c r="J86" s="204"/>
      <c r="K86" s="204"/>
      <c r="L86" s="204"/>
      <c r="M86" s="204"/>
      <c r="N86" s="31">
        <v>0.3</v>
      </c>
      <c r="O86" s="204"/>
      <c r="P86" s="31">
        <v>0.3</v>
      </c>
      <c r="Q86" s="204"/>
      <c r="R86" s="31">
        <v>0.4</v>
      </c>
      <c r="S86" s="204"/>
      <c r="T86" s="204"/>
      <c r="U86" s="204"/>
      <c r="V86" s="204"/>
      <c r="W86" s="204"/>
      <c r="X86" s="204"/>
      <c r="Y86" s="204"/>
      <c r="Z86" s="204"/>
      <c r="AA86" s="204"/>
      <c r="AB86" s="204"/>
      <c r="AC86" s="204"/>
      <c r="AD86" s="204"/>
      <c r="AE86" s="204"/>
      <c r="AF86" s="204"/>
      <c r="AG86" s="204"/>
      <c r="AH86" s="31">
        <f t="shared" si="2"/>
        <v>1</v>
      </c>
      <c r="AI86" s="62">
        <v>44986</v>
      </c>
      <c r="AJ86" s="62">
        <v>45077</v>
      </c>
      <c r="AK86" s="44" t="s">
        <v>243</v>
      </c>
      <c r="AL86" s="44" t="s">
        <v>239</v>
      </c>
      <c r="AM86" s="44" t="s">
        <v>240</v>
      </c>
      <c r="AN86" s="43" t="s">
        <v>241</v>
      </c>
      <c r="AO86" s="43" t="s">
        <v>160</v>
      </c>
      <c r="AP86" s="294"/>
    </row>
    <row r="87" spans="1:42" ht="75" hidden="1" x14ac:dyDescent="0.25">
      <c r="A87" s="43" t="s">
        <v>152</v>
      </c>
      <c r="B87" s="204" t="s">
        <v>153</v>
      </c>
      <c r="C87" s="204">
        <v>325</v>
      </c>
      <c r="D87" s="227"/>
      <c r="E87" s="255"/>
      <c r="F87" s="44" t="s">
        <v>236</v>
      </c>
      <c r="G87" s="44" t="s">
        <v>244</v>
      </c>
      <c r="H87" s="31">
        <v>0.05</v>
      </c>
      <c r="I87" s="260"/>
      <c r="J87" s="204"/>
      <c r="K87" s="204"/>
      <c r="L87" s="31">
        <v>0.3</v>
      </c>
      <c r="M87" s="204"/>
      <c r="N87" s="31">
        <v>0.3</v>
      </c>
      <c r="O87" s="204"/>
      <c r="P87" s="31">
        <v>0.4</v>
      </c>
      <c r="Q87" s="204"/>
      <c r="R87" s="204"/>
      <c r="S87" s="204"/>
      <c r="T87" s="204"/>
      <c r="U87" s="204"/>
      <c r="V87" s="204"/>
      <c r="W87" s="204"/>
      <c r="X87" s="204"/>
      <c r="Y87" s="204"/>
      <c r="Z87" s="204"/>
      <c r="AA87" s="204"/>
      <c r="AB87" s="204"/>
      <c r="AC87" s="204"/>
      <c r="AD87" s="204"/>
      <c r="AE87" s="204"/>
      <c r="AF87" s="204"/>
      <c r="AG87" s="204"/>
      <c r="AH87" s="31">
        <f t="shared" si="2"/>
        <v>1</v>
      </c>
      <c r="AI87" s="62">
        <v>44958</v>
      </c>
      <c r="AJ87" s="62">
        <v>45046</v>
      </c>
      <c r="AK87" s="44" t="s">
        <v>245</v>
      </c>
      <c r="AL87" s="44" t="s">
        <v>239</v>
      </c>
      <c r="AM87" s="44" t="s">
        <v>240</v>
      </c>
      <c r="AN87" s="43" t="s">
        <v>241</v>
      </c>
      <c r="AO87" s="43" t="s">
        <v>160</v>
      </c>
      <c r="AP87" s="294"/>
    </row>
    <row r="88" spans="1:42" ht="75" hidden="1" x14ac:dyDescent="0.25">
      <c r="A88" s="43" t="s">
        <v>152</v>
      </c>
      <c r="B88" s="204" t="s">
        <v>153</v>
      </c>
      <c r="C88" s="204">
        <v>325</v>
      </c>
      <c r="D88" s="227"/>
      <c r="E88" s="255"/>
      <c r="F88" s="44" t="s">
        <v>236</v>
      </c>
      <c r="G88" s="44" t="s">
        <v>246</v>
      </c>
      <c r="H88" s="31">
        <v>0.05</v>
      </c>
      <c r="I88" s="260"/>
      <c r="J88" s="204"/>
      <c r="K88" s="204"/>
      <c r="L88" s="204"/>
      <c r="M88" s="204"/>
      <c r="N88" s="204"/>
      <c r="O88" s="204"/>
      <c r="P88" s="204"/>
      <c r="Q88" s="204"/>
      <c r="R88" s="204"/>
      <c r="S88" s="204"/>
      <c r="T88" s="203">
        <v>0.5</v>
      </c>
      <c r="U88" s="204"/>
      <c r="V88" s="203">
        <v>0.5</v>
      </c>
      <c r="W88" s="204"/>
      <c r="X88" s="204"/>
      <c r="Y88" s="204"/>
      <c r="Z88" s="204"/>
      <c r="AA88" s="204"/>
      <c r="AB88" s="204"/>
      <c r="AC88" s="204"/>
      <c r="AD88" s="204"/>
      <c r="AE88" s="204"/>
      <c r="AF88" s="204"/>
      <c r="AG88" s="204"/>
      <c r="AH88" s="31">
        <f t="shared" si="2"/>
        <v>1</v>
      </c>
      <c r="AI88" s="62">
        <v>45078</v>
      </c>
      <c r="AJ88" s="62">
        <v>45138</v>
      </c>
      <c r="AK88" s="44" t="s">
        <v>247</v>
      </c>
      <c r="AL88" s="44" t="s">
        <v>239</v>
      </c>
      <c r="AM88" s="44" t="s">
        <v>240</v>
      </c>
      <c r="AN88" s="43" t="s">
        <v>241</v>
      </c>
      <c r="AO88" s="43" t="s">
        <v>160</v>
      </c>
      <c r="AP88" s="294"/>
    </row>
    <row r="89" spans="1:42" ht="75" hidden="1" x14ac:dyDescent="0.25">
      <c r="A89" s="43" t="s">
        <v>152</v>
      </c>
      <c r="B89" s="204" t="s">
        <v>153</v>
      </c>
      <c r="C89" s="204">
        <v>325</v>
      </c>
      <c r="D89" s="227"/>
      <c r="E89" s="255"/>
      <c r="F89" s="44" t="s">
        <v>236</v>
      </c>
      <c r="G89" s="44" t="s">
        <v>248</v>
      </c>
      <c r="H89" s="31">
        <v>0.1</v>
      </c>
      <c r="I89" s="260"/>
      <c r="J89" s="204"/>
      <c r="K89" s="204"/>
      <c r="L89" s="204"/>
      <c r="M89" s="204"/>
      <c r="N89" s="204"/>
      <c r="O89" s="204"/>
      <c r="P89" s="204"/>
      <c r="Q89" s="204"/>
      <c r="R89" s="204"/>
      <c r="S89" s="204"/>
      <c r="T89" s="204"/>
      <c r="U89" s="204"/>
      <c r="V89" s="204"/>
      <c r="W89" s="204"/>
      <c r="X89" s="204"/>
      <c r="Y89" s="204"/>
      <c r="Z89" s="31">
        <v>0.3</v>
      </c>
      <c r="AA89" s="204"/>
      <c r="AB89" s="31">
        <v>0.3</v>
      </c>
      <c r="AC89" s="204"/>
      <c r="AD89" s="31">
        <v>0.4</v>
      </c>
      <c r="AE89" s="204"/>
      <c r="AF89" s="204"/>
      <c r="AG89" s="204"/>
      <c r="AH89" s="31">
        <f t="shared" si="2"/>
        <v>1</v>
      </c>
      <c r="AI89" s="62">
        <v>45170</v>
      </c>
      <c r="AJ89" s="62">
        <v>45260</v>
      </c>
      <c r="AK89" s="44" t="s">
        <v>249</v>
      </c>
      <c r="AL89" s="44" t="s">
        <v>239</v>
      </c>
      <c r="AM89" s="44" t="s">
        <v>240</v>
      </c>
      <c r="AN89" s="43" t="s">
        <v>241</v>
      </c>
      <c r="AO89" s="43" t="s">
        <v>160</v>
      </c>
      <c r="AP89" s="294"/>
    </row>
    <row r="90" spans="1:42" ht="75" hidden="1" x14ac:dyDescent="0.25">
      <c r="A90" s="43" t="s">
        <v>152</v>
      </c>
      <c r="B90" s="204" t="s">
        <v>153</v>
      </c>
      <c r="C90" s="204">
        <v>325</v>
      </c>
      <c r="D90" s="227"/>
      <c r="E90" s="255"/>
      <c r="F90" s="44" t="s">
        <v>236</v>
      </c>
      <c r="G90" s="44" t="s">
        <v>250</v>
      </c>
      <c r="H90" s="31">
        <v>0.4</v>
      </c>
      <c r="I90" s="260"/>
      <c r="J90" s="204"/>
      <c r="K90" s="204"/>
      <c r="L90" s="204"/>
      <c r="M90" s="204"/>
      <c r="N90" s="204"/>
      <c r="O90" s="204"/>
      <c r="P90" s="204"/>
      <c r="Q90" s="204"/>
      <c r="R90" s="204"/>
      <c r="S90" s="204"/>
      <c r="T90" s="204"/>
      <c r="U90" s="204"/>
      <c r="V90" s="204"/>
      <c r="W90" s="204"/>
      <c r="X90" s="204"/>
      <c r="Y90" s="204"/>
      <c r="Z90" s="204"/>
      <c r="AA90" s="204"/>
      <c r="AB90" s="31">
        <v>0.3</v>
      </c>
      <c r="AC90" s="204"/>
      <c r="AD90" s="31">
        <v>0.3</v>
      </c>
      <c r="AE90" s="204"/>
      <c r="AF90" s="31">
        <v>0.4</v>
      </c>
      <c r="AG90" s="204"/>
      <c r="AH90" s="31">
        <f t="shared" si="2"/>
        <v>1</v>
      </c>
      <c r="AI90" s="62">
        <v>45200</v>
      </c>
      <c r="AJ90" s="62">
        <v>45290</v>
      </c>
      <c r="AK90" s="44" t="s">
        <v>251</v>
      </c>
      <c r="AL90" s="44" t="s">
        <v>239</v>
      </c>
      <c r="AM90" s="44" t="s">
        <v>240</v>
      </c>
      <c r="AN90" s="43" t="s">
        <v>241</v>
      </c>
      <c r="AO90" s="43" t="s">
        <v>160</v>
      </c>
      <c r="AP90" s="294"/>
    </row>
    <row r="91" spans="1:42" ht="75" hidden="1" x14ac:dyDescent="0.25">
      <c r="A91" s="43" t="s">
        <v>152</v>
      </c>
      <c r="B91" s="204" t="s">
        <v>153</v>
      </c>
      <c r="C91" s="204">
        <v>325</v>
      </c>
      <c r="D91" s="228"/>
      <c r="E91" s="255"/>
      <c r="F91" s="44" t="s">
        <v>236</v>
      </c>
      <c r="G91" s="44" t="s">
        <v>252</v>
      </c>
      <c r="H91" s="31">
        <v>0.1</v>
      </c>
      <c r="I91" s="260"/>
      <c r="J91" s="204"/>
      <c r="K91" s="204"/>
      <c r="L91" s="204"/>
      <c r="M91" s="204"/>
      <c r="N91" s="204"/>
      <c r="O91" s="204"/>
      <c r="P91" s="204"/>
      <c r="Q91" s="204"/>
      <c r="R91" s="204"/>
      <c r="S91" s="204"/>
      <c r="T91" s="204"/>
      <c r="U91" s="204"/>
      <c r="V91" s="204"/>
      <c r="W91" s="204"/>
      <c r="X91" s="204"/>
      <c r="Y91" s="204"/>
      <c r="Z91" s="204"/>
      <c r="AA91" s="204"/>
      <c r="AB91" s="204"/>
      <c r="AC91" s="204"/>
      <c r="AD91" s="204"/>
      <c r="AE91" s="204"/>
      <c r="AF91" s="203">
        <v>1</v>
      </c>
      <c r="AG91" s="204"/>
      <c r="AH91" s="31">
        <f t="shared" si="2"/>
        <v>1</v>
      </c>
      <c r="AI91" s="62">
        <v>45261</v>
      </c>
      <c r="AJ91" s="62">
        <v>45290</v>
      </c>
      <c r="AK91" s="44" t="s">
        <v>253</v>
      </c>
      <c r="AL91" s="44" t="s">
        <v>239</v>
      </c>
      <c r="AM91" s="44" t="s">
        <v>240</v>
      </c>
      <c r="AN91" s="43" t="s">
        <v>241</v>
      </c>
      <c r="AO91" s="43" t="s">
        <v>160</v>
      </c>
      <c r="AP91" s="294"/>
    </row>
    <row r="92" spans="1:42" ht="75" hidden="1" x14ac:dyDescent="0.25">
      <c r="A92" s="43" t="s">
        <v>152</v>
      </c>
      <c r="B92" s="204" t="s">
        <v>153</v>
      </c>
      <c r="C92" s="204">
        <v>328</v>
      </c>
      <c r="D92" s="226">
        <v>30</v>
      </c>
      <c r="E92" s="255"/>
      <c r="F92" s="44" t="s">
        <v>254</v>
      </c>
      <c r="G92" s="44" t="s">
        <v>255</v>
      </c>
      <c r="H92" s="31">
        <v>0.2</v>
      </c>
      <c r="I92" s="244">
        <v>1</v>
      </c>
      <c r="J92" s="204"/>
      <c r="K92" s="204"/>
      <c r="L92" s="204"/>
      <c r="M92" s="204"/>
      <c r="N92" s="203">
        <v>0.2</v>
      </c>
      <c r="O92" s="204"/>
      <c r="P92" s="203">
        <v>0.2</v>
      </c>
      <c r="Q92" s="204"/>
      <c r="R92" s="203">
        <v>0.2</v>
      </c>
      <c r="S92" s="204"/>
      <c r="T92" s="203">
        <v>0.1</v>
      </c>
      <c r="U92" s="204"/>
      <c r="V92" s="203">
        <v>0.1</v>
      </c>
      <c r="W92" s="204"/>
      <c r="X92" s="203">
        <v>0.1</v>
      </c>
      <c r="Y92" s="204"/>
      <c r="Z92" s="203">
        <v>0.1</v>
      </c>
      <c r="AA92" s="204"/>
      <c r="AB92" s="203"/>
      <c r="AC92" s="204"/>
      <c r="AD92" s="204"/>
      <c r="AE92" s="204"/>
      <c r="AF92" s="203"/>
      <c r="AG92" s="204"/>
      <c r="AH92" s="31">
        <f t="shared" si="2"/>
        <v>1</v>
      </c>
      <c r="AI92" s="62">
        <v>44986</v>
      </c>
      <c r="AJ92" s="62">
        <v>45199</v>
      </c>
      <c r="AK92" s="44" t="s">
        <v>256</v>
      </c>
      <c r="AL92" s="44" t="s">
        <v>239</v>
      </c>
      <c r="AM92" s="44" t="s">
        <v>240</v>
      </c>
      <c r="AN92" s="43" t="s">
        <v>241</v>
      </c>
      <c r="AO92" s="43" t="s">
        <v>160</v>
      </c>
      <c r="AP92" s="294"/>
    </row>
    <row r="93" spans="1:42" ht="75" hidden="1" x14ac:dyDescent="0.25">
      <c r="A93" s="43" t="s">
        <v>152</v>
      </c>
      <c r="B93" s="204" t="s">
        <v>153</v>
      </c>
      <c r="C93" s="204">
        <v>328</v>
      </c>
      <c r="D93" s="227"/>
      <c r="E93" s="255"/>
      <c r="F93" s="44" t="s">
        <v>254</v>
      </c>
      <c r="G93" s="44" t="s">
        <v>257</v>
      </c>
      <c r="H93" s="31">
        <v>0.05</v>
      </c>
      <c r="I93" s="237"/>
      <c r="J93" s="204"/>
      <c r="K93" s="204"/>
      <c r="L93" s="204"/>
      <c r="M93" s="204"/>
      <c r="N93" s="204"/>
      <c r="O93" s="204"/>
      <c r="P93" s="203">
        <v>0.2</v>
      </c>
      <c r="Q93" s="204"/>
      <c r="R93" s="203">
        <v>0.2</v>
      </c>
      <c r="S93" s="204"/>
      <c r="T93" s="203">
        <v>0.2</v>
      </c>
      <c r="U93" s="204"/>
      <c r="V93" s="203">
        <v>0.1</v>
      </c>
      <c r="W93" s="204"/>
      <c r="X93" s="203">
        <v>0.1</v>
      </c>
      <c r="Y93" s="204"/>
      <c r="Z93" s="203">
        <v>0.1</v>
      </c>
      <c r="AA93" s="204"/>
      <c r="AB93" s="203">
        <v>0.1</v>
      </c>
      <c r="AC93" s="204"/>
      <c r="AD93" s="204"/>
      <c r="AE93" s="204"/>
      <c r="AF93" s="203"/>
      <c r="AG93" s="204"/>
      <c r="AH93" s="31">
        <f t="shared" si="2"/>
        <v>1</v>
      </c>
      <c r="AI93" s="62">
        <v>45017</v>
      </c>
      <c r="AJ93" s="62">
        <v>45230</v>
      </c>
      <c r="AK93" s="44" t="s">
        <v>258</v>
      </c>
      <c r="AL93" s="44" t="s">
        <v>239</v>
      </c>
      <c r="AM93" s="44" t="s">
        <v>240</v>
      </c>
      <c r="AN93" s="43" t="s">
        <v>241</v>
      </c>
      <c r="AO93" s="43" t="s">
        <v>160</v>
      </c>
      <c r="AP93" s="294"/>
    </row>
    <row r="94" spans="1:42" ht="75" hidden="1" x14ac:dyDescent="0.25">
      <c r="A94" s="43" t="s">
        <v>152</v>
      </c>
      <c r="B94" s="204" t="s">
        <v>153</v>
      </c>
      <c r="C94" s="204">
        <v>328</v>
      </c>
      <c r="D94" s="227"/>
      <c r="E94" s="255"/>
      <c r="F94" s="44" t="s">
        <v>254</v>
      </c>
      <c r="G94" s="44" t="s">
        <v>259</v>
      </c>
      <c r="H94" s="31">
        <v>0.4</v>
      </c>
      <c r="I94" s="237"/>
      <c r="J94" s="204"/>
      <c r="K94" s="204"/>
      <c r="L94" s="204"/>
      <c r="M94" s="204"/>
      <c r="N94" s="203">
        <v>0.1</v>
      </c>
      <c r="O94" s="204"/>
      <c r="P94" s="203">
        <v>0.1</v>
      </c>
      <c r="Q94" s="204"/>
      <c r="R94" s="203">
        <v>0.1</v>
      </c>
      <c r="S94" s="204"/>
      <c r="T94" s="203">
        <v>0.1</v>
      </c>
      <c r="U94" s="204"/>
      <c r="V94" s="203">
        <v>0.1</v>
      </c>
      <c r="W94" s="204"/>
      <c r="X94" s="203">
        <v>0.1</v>
      </c>
      <c r="Y94" s="204"/>
      <c r="Z94" s="203">
        <v>0.1</v>
      </c>
      <c r="AA94" s="204"/>
      <c r="AB94" s="203">
        <v>0.1</v>
      </c>
      <c r="AC94" s="204"/>
      <c r="AD94" s="203">
        <v>0.1</v>
      </c>
      <c r="AE94" s="204"/>
      <c r="AF94" s="203">
        <v>0.1</v>
      </c>
      <c r="AG94" s="204"/>
      <c r="AH94" s="31">
        <f t="shared" si="2"/>
        <v>0.99999999999999989</v>
      </c>
      <c r="AI94" s="62">
        <v>44986</v>
      </c>
      <c r="AJ94" s="62">
        <v>45290</v>
      </c>
      <c r="AK94" s="44" t="s">
        <v>260</v>
      </c>
      <c r="AL94" s="44" t="s">
        <v>239</v>
      </c>
      <c r="AM94" s="44" t="s">
        <v>240</v>
      </c>
      <c r="AN94" s="43" t="s">
        <v>241</v>
      </c>
      <c r="AO94" s="43" t="s">
        <v>160</v>
      </c>
      <c r="AP94" s="294"/>
    </row>
    <row r="95" spans="1:42" ht="75" hidden="1" x14ac:dyDescent="0.25">
      <c r="A95" s="43" t="s">
        <v>152</v>
      </c>
      <c r="B95" s="204" t="s">
        <v>153</v>
      </c>
      <c r="C95" s="204">
        <v>328</v>
      </c>
      <c r="D95" s="227"/>
      <c r="E95" s="255"/>
      <c r="F95" s="44" t="s">
        <v>254</v>
      </c>
      <c r="G95" s="44" t="s">
        <v>261</v>
      </c>
      <c r="H95" s="31">
        <v>0.3</v>
      </c>
      <c r="I95" s="237"/>
      <c r="J95" s="204"/>
      <c r="K95" s="204"/>
      <c r="L95" s="204"/>
      <c r="M95" s="204"/>
      <c r="N95" s="204"/>
      <c r="O95" s="204"/>
      <c r="P95" s="204"/>
      <c r="Q95" s="204"/>
      <c r="R95" s="204"/>
      <c r="S95" s="204"/>
      <c r="T95" s="203">
        <v>0.2</v>
      </c>
      <c r="U95" s="204"/>
      <c r="V95" s="203">
        <v>0.2</v>
      </c>
      <c r="W95" s="204"/>
      <c r="X95" s="203">
        <v>0.2</v>
      </c>
      <c r="Y95" s="204"/>
      <c r="Z95" s="203">
        <v>0.2</v>
      </c>
      <c r="AA95" s="204"/>
      <c r="AB95" s="203">
        <v>0.2</v>
      </c>
      <c r="AC95" s="204"/>
      <c r="AD95" s="204"/>
      <c r="AE95" s="204"/>
      <c r="AF95" s="203"/>
      <c r="AG95" s="204"/>
      <c r="AH95" s="31">
        <f t="shared" si="2"/>
        <v>1</v>
      </c>
      <c r="AI95" s="62">
        <v>45078</v>
      </c>
      <c r="AJ95" s="62">
        <v>45230</v>
      </c>
      <c r="AK95" s="44" t="s">
        <v>262</v>
      </c>
      <c r="AL95" s="44" t="s">
        <v>239</v>
      </c>
      <c r="AM95" s="44" t="s">
        <v>240</v>
      </c>
      <c r="AN95" s="43" t="s">
        <v>241</v>
      </c>
      <c r="AO95" s="43" t="s">
        <v>160</v>
      </c>
      <c r="AP95" s="294"/>
    </row>
    <row r="96" spans="1:42" ht="75" hidden="1" x14ac:dyDescent="0.25">
      <c r="A96" s="43" t="s">
        <v>152</v>
      </c>
      <c r="B96" s="204" t="s">
        <v>153</v>
      </c>
      <c r="C96" s="204">
        <v>328</v>
      </c>
      <c r="D96" s="228"/>
      <c r="E96" s="256"/>
      <c r="F96" s="44" t="s">
        <v>254</v>
      </c>
      <c r="G96" s="44" t="s">
        <v>263</v>
      </c>
      <c r="H96" s="31">
        <v>0.05</v>
      </c>
      <c r="I96" s="237"/>
      <c r="J96" s="204"/>
      <c r="K96" s="204"/>
      <c r="L96" s="204"/>
      <c r="M96" s="204"/>
      <c r="N96" s="204"/>
      <c r="O96" s="204"/>
      <c r="P96" s="204"/>
      <c r="Q96" s="204"/>
      <c r="R96" s="204"/>
      <c r="S96" s="204"/>
      <c r="T96" s="204"/>
      <c r="U96" s="204"/>
      <c r="V96" s="204"/>
      <c r="W96" s="204"/>
      <c r="X96" s="204"/>
      <c r="Y96" s="204"/>
      <c r="Z96" s="204"/>
      <c r="AA96" s="204"/>
      <c r="AB96" s="204"/>
      <c r="AC96" s="204"/>
      <c r="AD96" s="203">
        <v>1</v>
      </c>
      <c r="AE96" s="204"/>
      <c r="AF96" s="203"/>
      <c r="AG96" s="204"/>
      <c r="AH96" s="31">
        <f t="shared" si="2"/>
        <v>1</v>
      </c>
      <c r="AI96" s="62">
        <v>45231</v>
      </c>
      <c r="AJ96" s="62">
        <v>45260</v>
      </c>
      <c r="AK96" s="44" t="s">
        <v>264</v>
      </c>
      <c r="AL96" s="44" t="s">
        <v>239</v>
      </c>
      <c r="AM96" s="44" t="s">
        <v>240</v>
      </c>
      <c r="AN96" s="43" t="s">
        <v>241</v>
      </c>
      <c r="AO96" s="43" t="s">
        <v>160</v>
      </c>
      <c r="AP96" s="294"/>
    </row>
    <row r="97" spans="1:42" ht="75" hidden="1" x14ac:dyDescent="0.25">
      <c r="A97" s="43" t="s">
        <v>152</v>
      </c>
      <c r="B97" s="204" t="s">
        <v>153</v>
      </c>
      <c r="C97" s="204">
        <v>326</v>
      </c>
      <c r="D97" s="204" t="s">
        <v>70</v>
      </c>
      <c r="E97" s="204" t="s">
        <v>70</v>
      </c>
      <c r="F97" s="44" t="s">
        <v>265</v>
      </c>
      <c r="G97" s="44" t="s">
        <v>266</v>
      </c>
      <c r="H97" s="31">
        <v>0.11</v>
      </c>
      <c r="I97" s="244">
        <v>1</v>
      </c>
      <c r="J97" s="204"/>
      <c r="K97" s="204"/>
      <c r="L97" s="204"/>
      <c r="M97" s="204"/>
      <c r="N97" s="204"/>
      <c r="O97" s="204"/>
      <c r="P97" s="204"/>
      <c r="Q97" s="204"/>
      <c r="R97" s="203">
        <v>0.3</v>
      </c>
      <c r="S97" s="204"/>
      <c r="T97" s="204"/>
      <c r="U97" s="204"/>
      <c r="V97" s="204"/>
      <c r="W97" s="204"/>
      <c r="X97" s="204"/>
      <c r="Y97" s="204"/>
      <c r="Z97" s="203">
        <v>0.3</v>
      </c>
      <c r="AA97" s="204"/>
      <c r="AB97" s="204"/>
      <c r="AC97" s="204"/>
      <c r="AD97" s="204"/>
      <c r="AE97" s="204"/>
      <c r="AF97" s="203">
        <v>0.4</v>
      </c>
      <c r="AG97" s="204"/>
      <c r="AH97" s="31">
        <f t="shared" si="2"/>
        <v>1</v>
      </c>
      <c r="AI97" s="62">
        <v>45047</v>
      </c>
      <c r="AJ97" s="62">
        <v>45290</v>
      </c>
      <c r="AK97" s="44" t="s">
        <v>267</v>
      </c>
      <c r="AL97" s="44" t="s">
        <v>239</v>
      </c>
      <c r="AM97" s="44" t="s">
        <v>240</v>
      </c>
      <c r="AN97" s="43" t="s">
        <v>241</v>
      </c>
      <c r="AO97" s="25" t="s">
        <v>785</v>
      </c>
      <c r="AP97" s="294"/>
    </row>
    <row r="98" spans="1:42" ht="75" hidden="1" x14ac:dyDescent="0.25">
      <c r="A98" s="43" t="s">
        <v>152</v>
      </c>
      <c r="B98" s="204" t="s">
        <v>153</v>
      </c>
      <c r="C98" s="204">
        <v>326</v>
      </c>
      <c r="D98" s="204" t="s">
        <v>70</v>
      </c>
      <c r="E98" s="204" t="s">
        <v>70</v>
      </c>
      <c r="F98" s="44" t="s">
        <v>265</v>
      </c>
      <c r="G98" s="44" t="s">
        <v>268</v>
      </c>
      <c r="H98" s="31">
        <v>0.11</v>
      </c>
      <c r="I98" s="237"/>
      <c r="J98" s="31"/>
      <c r="K98" s="31"/>
      <c r="L98" s="31"/>
      <c r="M98" s="31"/>
      <c r="N98" s="31">
        <v>0.25</v>
      </c>
      <c r="O98" s="31"/>
      <c r="P98" s="31"/>
      <c r="Q98" s="31"/>
      <c r="R98" s="31"/>
      <c r="S98" s="31"/>
      <c r="T98" s="31">
        <v>0.25</v>
      </c>
      <c r="U98" s="31"/>
      <c r="V98" s="31"/>
      <c r="W98" s="31"/>
      <c r="X98" s="31"/>
      <c r="Y98" s="31"/>
      <c r="Z98" s="31">
        <v>0.25</v>
      </c>
      <c r="AA98" s="31"/>
      <c r="AB98" s="31"/>
      <c r="AC98" s="31"/>
      <c r="AD98" s="31"/>
      <c r="AE98" s="31"/>
      <c r="AF98" s="31">
        <v>0.25</v>
      </c>
      <c r="AG98" s="204"/>
      <c r="AH98" s="31">
        <f t="shared" si="2"/>
        <v>1</v>
      </c>
      <c r="AI98" s="62">
        <v>44986</v>
      </c>
      <c r="AJ98" s="62">
        <v>45290</v>
      </c>
      <c r="AK98" s="44" t="s">
        <v>269</v>
      </c>
      <c r="AL98" s="44" t="s">
        <v>239</v>
      </c>
      <c r="AM98" s="44" t="s">
        <v>240</v>
      </c>
      <c r="AN98" s="43" t="s">
        <v>241</v>
      </c>
      <c r="AO98" s="25" t="s">
        <v>785</v>
      </c>
      <c r="AP98" s="294"/>
    </row>
    <row r="99" spans="1:42" ht="75" hidden="1" x14ac:dyDescent="0.25">
      <c r="A99" s="43" t="s">
        <v>152</v>
      </c>
      <c r="B99" s="204" t="s">
        <v>153</v>
      </c>
      <c r="C99" s="204">
        <v>326</v>
      </c>
      <c r="D99" s="204" t="s">
        <v>70</v>
      </c>
      <c r="E99" s="204" t="s">
        <v>70</v>
      </c>
      <c r="F99" s="44" t="s">
        <v>265</v>
      </c>
      <c r="G99" s="44" t="s">
        <v>270</v>
      </c>
      <c r="H99" s="31">
        <v>0.11</v>
      </c>
      <c r="I99" s="237"/>
      <c r="J99" s="31">
        <v>8.3000000000000004E-2</v>
      </c>
      <c r="K99" s="31"/>
      <c r="L99" s="31">
        <v>8.3000000000000004E-2</v>
      </c>
      <c r="M99" s="31"/>
      <c r="N99" s="31">
        <v>8.3000000000000004E-2</v>
      </c>
      <c r="O99" s="31"/>
      <c r="P99" s="31">
        <v>8.3000000000000004E-2</v>
      </c>
      <c r="Q99" s="31"/>
      <c r="R99" s="31">
        <v>8.3000000000000004E-2</v>
      </c>
      <c r="S99" s="31"/>
      <c r="T99" s="31">
        <v>8.3000000000000004E-2</v>
      </c>
      <c r="U99" s="31"/>
      <c r="V99" s="31">
        <v>8.3000000000000004E-2</v>
      </c>
      <c r="W99" s="31"/>
      <c r="X99" s="31">
        <v>8.3000000000000004E-2</v>
      </c>
      <c r="Y99" s="31"/>
      <c r="Z99" s="31">
        <v>8.3000000000000004E-2</v>
      </c>
      <c r="AA99" s="31"/>
      <c r="AB99" s="31">
        <v>8.3000000000000004E-2</v>
      </c>
      <c r="AC99" s="31"/>
      <c r="AD99" s="31">
        <v>8.3000000000000004E-2</v>
      </c>
      <c r="AE99" s="31"/>
      <c r="AF99" s="31">
        <v>8.3000000000000004E-2</v>
      </c>
      <c r="AG99" s="204"/>
      <c r="AH99" s="31">
        <f t="shared" si="2"/>
        <v>0.99599999999999989</v>
      </c>
      <c r="AI99" s="62">
        <v>44927</v>
      </c>
      <c r="AJ99" s="62">
        <v>45290</v>
      </c>
      <c r="AK99" s="44" t="s">
        <v>271</v>
      </c>
      <c r="AL99" s="44" t="s">
        <v>239</v>
      </c>
      <c r="AM99" s="44" t="s">
        <v>240</v>
      </c>
      <c r="AN99" s="43" t="s">
        <v>241</v>
      </c>
      <c r="AO99" s="25" t="s">
        <v>785</v>
      </c>
      <c r="AP99" s="294"/>
    </row>
    <row r="100" spans="1:42" ht="75" hidden="1" x14ac:dyDescent="0.25">
      <c r="A100" s="43" t="s">
        <v>152</v>
      </c>
      <c r="B100" s="204" t="s">
        <v>153</v>
      </c>
      <c r="C100" s="204">
        <v>326</v>
      </c>
      <c r="D100" s="204" t="s">
        <v>70</v>
      </c>
      <c r="E100" s="204" t="s">
        <v>70</v>
      </c>
      <c r="F100" s="44" t="s">
        <v>265</v>
      </c>
      <c r="G100" s="44" t="s">
        <v>272</v>
      </c>
      <c r="H100" s="31">
        <v>0.12</v>
      </c>
      <c r="I100" s="237"/>
      <c r="J100" s="204"/>
      <c r="K100" s="204"/>
      <c r="L100" s="204"/>
      <c r="M100" s="204"/>
      <c r="N100" s="203">
        <v>0.25</v>
      </c>
      <c r="O100" s="204"/>
      <c r="P100" s="204"/>
      <c r="Q100" s="204"/>
      <c r="R100" s="204"/>
      <c r="S100" s="204"/>
      <c r="T100" s="203">
        <v>0.25</v>
      </c>
      <c r="U100" s="204"/>
      <c r="V100" s="204"/>
      <c r="W100" s="204"/>
      <c r="X100" s="204"/>
      <c r="Y100" s="204"/>
      <c r="Z100" s="203">
        <v>0.25</v>
      </c>
      <c r="AA100" s="204"/>
      <c r="AB100" s="204"/>
      <c r="AC100" s="204"/>
      <c r="AD100" s="204"/>
      <c r="AE100" s="204"/>
      <c r="AF100" s="203">
        <v>0.25</v>
      </c>
      <c r="AG100" s="204"/>
      <c r="AH100" s="31">
        <f t="shared" si="2"/>
        <v>1</v>
      </c>
      <c r="AI100" s="62">
        <v>44986</v>
      </c>
      <c r="AJ100" s="62">
        <v>45290</v>
      </c>
      <c r="AK100" s="44" t="s">
        <v>273</v>
      </c>
      <c r="AL100" s="44" t="s">
        <v>239</v>
      </c>
      <c r="AM100" s="44" t="s">
        <v>240</v>
      </c>
      <c r="AN100" s="43" t="s">
        <v>241</v>
      </c>
      <c r="AO100" s="25" t="s">
        <v>785</v>
      </c>
      <c r="AP100" s="294"/>
    </row>
    <row r="101" spans="1:42" ht="75" hidden="1" x14ac:dyDescent="0.25">
      <c r="A101" s="43" t="s">
        <v>152</v>
      </c>
      <c r="B101" s="204" t="s">
        <v>153</v>
      </c>
      <c r="C101" s="204">
        <v>326</v>
      </c>
      <c r="D101" s="204" t="s">
        <v>70</v>
      </c>
      <c r="E101" s="204" t="s">
        <v>70</v>
      </c>
      <c r="F101" s="44" t="s">
        <v>265</v>
      </c>
      <c r="G101" s="44" t="s">
        <v>274</v>
      </c>
      <c r="H101" s="31">
        <v>0.11</v>
      </c>
      <c r="I101" s="237"/>
      <c r="J101" s="204"/>
      <c r="K101" s="204"/>
      <c r="L101" s="204"/>
      <c r="M101" s="204"/>
      <c r="N101" s="31">
        <v>0.1</v>
      </c>
      <c r="O101" s="31"/>
      <c r="P101" s="31">
        <v>0.1</v>
      </c>
      <c r="Q101" s="31"/>
      <c r="R101" s="31">
        <v>0.1</v>
      </c>
      <c r="S101" s="31"/>
      <c r="T101" s="31">
        <v>0.1</v>
      </c>
      <c r="U101" s="31"/>
      <c r="V101" s="31">
        <v>0.1</v>
      </c>
      <c r="W101" s="31"/>
      <c r="X101" s="31">
        <v>0.1</v>
      </c>
      <c r="Y101" s="31"/>
      <c r="Z101" s="31">
        <v>0.1</v>
      </c>
      <c r="AA101" s="31"/>
      <c r="AB101" s="31">
        <v>0.1</v>
      </c>
      <c r="AC101" s="31"/>
      <c r="AD101" s="31">
        <v>0.1</v>
      </c>
      <c r="AE101" s="31"/>
      <c r="AF101" s="31">
        <v>0.1</v>
      </c>
      <c r="AG101" s="204"/>
      <c r="AH101" s="31">
        <f t="shared" si="2"/>
        <v>0.99999999999999989</v>
      </c>
      <c r="AI101" s="62">
        <v>44986</v>
      </c>
      <c r="AJ101" s="62">
        <v>45290</v>
      </c>
      <c r="AK101" s="44" t="s">
        <v>275</v>
      </c>
      <c r="AL101" s="44" t="s">
        <v>239</v>
      </c>
      <c r="AM101" s="44" t="s">
        <v>240</v>
      </c>
      <c r="AN101" s="43" t="s">
        <v>241</v>
      </c>
      <c r="AO101" s="25" t="s">
        <v>785</v>
      </c>
      <c r="AP101" s="294"/>
    </row>
    <row r="102" spans="1:42" ht="90" hidden="1" x14ac:dyDescent="0.25">
      <c r="A102" s="43" t="s">
        <v>152</v>
      </c>
      <c r="B102" s="204" t="s">
        <v>153</v>
      </c>
      <c r="C102" s="204">
        <v>326</v>
      </c>
      <c r="D102" s="204" t="s">
        <v>70</v>
      </c>
      <c r="E102" s="204" t="s">
        <v>70</v>
      </c>
      <c r="F102" s="44" t="s">
        <v>265</v>
      </c>
      <c r="G102" s="44" t="s">
        <v>276</v>
      </c>
      <c r="H102" s="31">
        <v>0.11</v>
      </c>
      <c r="I102" s="237"/>
      <c r="J102" s="204"/>
      <c r="K102" s="204"/>
      <c r="L102" s="204"/>
      <c r="M102" s="204"/>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204"/>
      <c r="AH102" s="31">
        <f t="shared" si="2"/>
        <v>0.99999999999999989</v>
      </c>
      <c r="AI102" s="62">
        <v>44986</v>
      </c>
      <c r="AJ102" s="62">
        <v>45290</v>
      </c>
      <c r="AK102" s="44" t="s">
        <v>277</v>
      </c>
      <c r="AL102" s="44" t="s">
        <v>239</v>
      </c>
      <c r="AM102" s="44" t="s">
        <v>240</v>
      </c>
      <c r="AN102" s="43" t="s">
        <v>241</v>
      </c>
      <c r="AO102" s="25" t="s">
        <v>785</v>
      </c>
      <c r="AP102" s="294"/>
    </row>
    <row r="103" spans="1:42" ht="75" hidden="1" x14ac:dyDescent="0.25">
      <c r="A103" s="43" t="s">
        <v>152</v>
      </c>
      <c r="B103" s="204" t="s">
        <v>153</v>
      </c>
      <c r="C103" s="204">
        <v>326</v>
      </c>
      <c r="D103" s="204" t="s">
        <v>70</v>
      </c>
      <c r="E103" s="204" t="s">
        <v>70</v>
      </c>
      <c r="F103" s="44" t="s">
        <v>265</v>
      </c>
      <c r="G103" s="44" t="s">
        <v>278</v>
      </c>
      <c r="H103" s="31">
        <v>0.11</v>
      </c>
      <c r="I103" s="237"/>
      <c r="J103" s="204"/>
      <c r="K103" s="204"/>
      <c r="L103" s="204"/>
      <c r="M103" s="204"/>
      <c r="N103" s="204"/>
      <c r="O103" s="204"/>
      <c r="P103" s="204"/>
      <c r="Q103" s="204"/>
      <c r="R103" s="203">
        <v>0.3</v>
      </c>
      <c r="S103" s="204"/>
      <c r="T103" s="204"/>
      <c r="U103" s="204"/>
      <c r="V103" s="204"/>
      <c r="W103" s="204"/>
      <c r="X103" s="204"/>
      <c r="Y103" s="204"/>
      <c r="Z103" s="203">
        <v>0.3</v>
      </c>
      <c r="AA103" s="204"/>
      <c r="AB103" s="204"/>
      <c r="AC103" s="204"/>
      <c r="AD103" s="204"/>
      <c r="AE103" s="204"/>
      <c r="AF103" s="203">
        <v>0.4</v>
      </c>
      <c r="AG103" s="204"/>
      <c r="AH103" s="31">
        <f t="shared" si="2"/>
        <v>1</v>
      </c>
      <c r="AI103" s="62">
        <v>45047</v>
      </c>
      <c r="AJ103" s="62">
        <v>45290</v>
      </c>
      <c r="AK103" s="44" t="s">
        <v>279</v>
      </c>
      <c r="AL103" s="44" t="s">
        <v>239</v>
      </c>
      <c r="AM103" s="44" t="s">
        <v>240</v>
      </c>
      <c r="AN103" s="43" t="s">
        <v>241</v>
      </c>
      <c r="AO103" s="25" t="s">
        <v>785</v>
      </c>
      <c r="AP103" s="294"/>
    </row>
    <row r="104" spans="1:42" ht="90" hidden="1" x14ac:dyDescent="0.25">
      <c r="A104" s="43" t="s">
        <v>152</v>
      </c>
      <c r="B104" s="204" t="s">
        <v>153</v>
      </c>
      <c r="C104" s="204">
        <v>326</v>
      </c>
      <c r="D104" s="204" t="s">
        <v>70</v>
      </c>
      <c r="E104" s="204" t="s">
        <v>70</v>
      </c>
      <c r="F104" s="44" t="s">
        <v>265</v>
      </c>
      <c r="G104" s="44" t="s">
        <v>280</v>
      </c>
      <c r="H104" s="31">
        <v>0.11</v>
      </c>
      <c r="I104" s="237"/>
      <c r="J104" s="204"/>
      <c r="K104" s="204"/>
      <c r="L104" s="204"/>
      <c r="M104" s="204"/>
      <c r="N104" s="31">
        <v>0.1</v>
      </c>
      <c r="O104" s="31"/>
      <c r="P104" s="31">
        <v>0.1</v>
      </c>
      <c r="Q104" s="31"/>
      <c r="R104" s="31">
        <v>0.1</v>
      </c>
      <c r="S104" s="31"/>
      <c r="T104" s="31">
        <v>0.1</v>
      </c>
      <c r="U104" s="31"/>
      <c r="V104" s="31">
        <v>0.1</v>
      </c>
      <c r="W104" s="31"/>
      <c r="X104" s="31">
        <v>0.1</v>
      </c>
      <c r="Y104" s="31"/>
      <c r="Z104" s="31">
        <v>0.1</v>
      </c>
      <c r="AA104" s="31"/>
      <c r="AB104" s="31">
        <v>0.1</v>
      </c>
      <c r="AC104" s="31"/>
      <c r="AD104" s="31">
        <v>0.1</v>
      </c>
      <c r="AE104" s="31"/>
      <c r="AF104" s="31">
        <v>0.1</v>
      </c>
      <c r="AG104" s="204"/>
      <c r="AH104" s="31">
        <f t="shared" si="2"/>
        <v>0.99999999999999989</v>
      </c>
      <c r="AI104" s="62">
        <v>44986</v>
      </c>
      <c r="AJ104" s="62">
        <v>45290</v>
      </c>
      <c r="AK104" s="44" t="s">
        <v>281</v>
      </c>
      <c r="AL104" s="44" t="s">
        <v>239</v>
      </c>
      <c r="AM104" s="44" t="s">
        <v>240</v>
      </c>
      <c r="AN104" s="43" t="s">
        <v>241</v>
      </c>
      <c r="AO104" s="25" t="s">
        <v>785</v>
      </c>
      <c r="AP104" s="294"/>
    </row>
    <row r="105" spans="1:42" ht="75" hidden="1" x14ac:dyDescent="0.25">
      <c r="A105" s="43" t="s">
        <v>152</v>
      </c>
      <c r="B105" s="204" t="s">
        <v>153</v>
      </c>
      <c r="C105" s="204">
        <v>326</v>
      </c>
      <c r="D105" s="204" t="s">
        <v>70</v>
      </c>
      <c r="E105" s="204" t="s">
        <v>70</v>
      </c>
      <c r="F105" s="44" t="s">
        <v>265</v>
      </c>
      <c r="G105" s="44" t="s">
        <v>282</v>
      </c>
      <c r="H105" s="31">
        <v>0.11</v>
      </c>
      <c r="I105" s="237"/>
      <c r="J105" s="204"/>
      <c r="K105" s="204"/>
      <c r="L105" s="204"/>
      <c r="M105" s="204"/>
      <c r="N105" s="31">
        <v>0.1</v>
      </c>
      <c r="O105" s="31"/>
      <c r="P105" s="31">
        <v>0.1</v>
      </c>
      <c r="Q105" s="31"/>
      <c r="R105" s="31">
        <v>0.1</v>
      </c>
      <c r="S105" s="31"/>
      <c r="T105" s="31">
        <v>0.1</v>
      </c>
      <c r="U105" s="31"/>
      <c r="V105" s="31">
        <v>0.1</v>
      </c>
      <c r="W105" s="31"/>
      <c r="X105" s="31">
        <v>0.1</v>
      </c>
      <c r="Y105" s="31"/>
      <c r="Z105" s="31">
        <v>0.1</v>
      </c>
      <c r="AA105" s="31"/>
      <c r="AB105" s="31">
        <v>0.1</v>
      </c>
      <c r="AC105" s="31"/>
      <c r="AD105" s="31">
        <v>0.1</v>
      </c>
      <c r="AE105" s="31"/>
      <c r="AF105" s="31">
        <v>0.1</v>
      </c>
      <c r="AG105" s="204"/>
      <c r="AH105" s="31">
        <f t="shared" si="2"/>
        <v>0.99999999999999989</v>
      </c>
      <c r="AI105" s="62">
        <v>44986</v>
      </c>
      <c r="AJ105" s="62">
        <v>45290</v>
      </c>
      <c r="AK105" s="43" t="s">
        <v>283</v>
      </c>
      <c r="AL105" s="44" t="s">
        <v>239</v>
      </c>
      <c r="AM105" s="44" t="s">
        <v>240</v>
      </c>
      <c r="AN105" s="43" t="s">
        <v>241</v>
      </c>
      <c r="AO105" s="25" t="s">
        <v>785</v>
      </c>
      <c r="AP105" s="294"/>
    </row>
    <row r="106" spans="1:42" ht="75" hidden="1" x14ac:dyDescent="0.25">
      <c r="A106" s="43" t="s">
        <v>152</v>
      </c>
      <c r="B106" s="204" t="s">
        <v>153</v>
      </c>
      <c r="C106" s="204">
        <v>326</v>
      </c>
      <c r="D106" s="68">
        <v>1</v>
      </c>
      <c r="E106" s="273">
        <v>404990020</v>
      </c>
      <c r="F106" s="44" t="s">
        <v>284</v>
      </c>
      <c r="G106" s="44" t="s">
        <v>285</v>
      </c>
      <c r="H106" s="203">
        <v>1</v>
      </c>
      <c r="I106" s="203">
        <v>1</v>
      </c>
      <c r="J106" s="204"/>
      <c r="K106" s="204"/>
      <c r="L106" s="203">
        <v>0.05</v>
      </c>
      <c r="M106" s="204"/>
      <c r="N106" s="203">
        <v>0.05</v>
      </c>
      <c r="O106" s="204"/>
      <c r="P106" s="203">
        <v>0.15</v>
      </c>
      <c r="Q106" s="204"/>
      <c r="R106" s="203">
        <v>0.15</v>
      </c>
      <c r="S106" s="204"/>
      <c r="T106" s="203">
        <v>0.2</v>
      </c>
      <c r="U106" s="204"/>
      <c r="V106" s="203">
        <v>0.2</v>
      </c>
      <c r="W106" s="204"/>
      <c r="X106" s="203">
        <v>0.2</v>
      </c>
      <c r="Y106" s="204"/>
      <c r="Z106" s="203"/>
      <c r="AA106" s="204"/>
      <c r="AB106" s="203"/>
      <c r="AC106" s="204"/>
      <c r="AD106" s="204"/>
      <c r="AE106" s="204"/>
      <c r="AF106" s="204"/>
      <c r="AG106" s="204"/>
      <c r="AH106" s="31">
        <f t="shared" si="2"/>
        <v>1</v>
      </c>
      <c r="AI106" s="62">
        <v>44958</v>
      </c>
      <c r="AJ106" s="62">
        <v>45168</v>
      </c>
      <c r="AK106" s="44" t="s">
        <v>286</v>
      </c>
      <c r="AL106" s="44" t="s">
        <v>287</v>
      </c>
      <c r="AM106" s="43" t="s">
        <v>708</v>
      </c>
      <c r="AN106" s="43" t="s">
        <v>708</v>
      </c>
      <c r="AO106" s="43" t="s">
        <v>160</v>
      </c>
      <c r="AP106" s="294"/>
    </row>
    <row r="107" spans="1:42" ht="180" hidden="1" x14ac:dyDescent="0.25">
      <c r="A107" s="43" t="s">
        <v>152</v>
      </c>
      <c r="B107" s="204" t="s">
        <v>153</v>
      </c>
      <c r="C107" s="204">
        <v>326</v>
      </c>
      <c r="D107" s="68">
        <v>18</v>
      </c>
      <c r="E107" s="273"/>
      <c r="F107" s="44" t="s">
        <v>288</v>
      </c>
      <c r="G107" s="44" t="s">
        <v>812</v>
      </c>
      <c r="H107" s="203">
        <v>1</v>
      </c>
      <c r="I107" s="203">
        <v>1</v>
      </c>
      <c r="J107" s="203">
        <v>0.08</v>
      </c>
      <c r="K107" s="204"/>
      <c r="L107" s="203">
        <v>0.08</v>
      </c>
      <c r="M107" s="204"/>
      <c r="N107" s="203">
        <v>0.09</v>
      </c>
      <c r="O107" s="204"/>
      <c r="P107" s="203">
        <v>0.08</v>
      </c>
      <c r="Q107" s="204"/>
      <c r="R107" s="203">
        <v>0.08</v>
      </c>
      <c r="S107" s="204"/>
      <c r="T107" s="203">
        <v>0.09</v>
      </c>
      <c r="U107" s="204"/>
      <c r="V107" s="203">
        <v>0.08</v>
      </c>
      <c r="W107" s="204"/>
      <c r="X107" s="203">
        <v>0.08</v>
      </c>
      <c r="Y107" s="204"/>
      <c r="Z107" s="203">
        <v>0.09</v>
      </c>
      <c r="AA107" s="204"/>
      <c r="AB107" s="203">
        <v>0.08</v>
      </c>
      <c r="AC107" s="204"/>
      <c r="AD107" s="203">
        <v>0.08</v>
      </c>
      <c r="AE107" s="204"/>
      <c r="AF107" s="203">
        <v>0.09</v>
      </c>
      <c r="AG107" s="204"/>
      <c r="AH107" s="31">
        <f t="shared" si="2"/>
        <v>0.99999999999999978</v>
      </c>
      <c r="AI107" s="62">
        <v>44927</v>
      </c>
      <c r="AJ107" s="62">
        <v>45291</v>
      </c>
      <c r="AK107" s="43" t="s">
        <v>749</v>
      </c>
      <c r="AL107" s="44" t="s">
        <v>287</v>
      </c>
      <c r="AM107" s="43" t="s">
        <v>708</v>
      </c>
      <c r="AN107" s="43" t="s">
        <v>708</v>
      </c>
      <c r="AO107" s="43" t="s">
        <v>160</v>
      </c>
      <c r="AP107" s="294"/>
    </row>
    <row r="108" spans="1:42" ht="101.25" hidden="1" customHeight="1" x14ac:dyDescent="0.25">
      <c r="A108" s="43" t="s">
        <v>40</v>
      </c>
      <c r="B108" s="204" t="s">
        <v>290</v>
      </c>
      <c r="C108" s="204">
        <v>550</v>
      </c>
      <c r="D108" s="274">
        <v>1</v>
      </c>
      <c r="E108" s="275">
        <v>241217000</v>
      </c>
      <c r="F108" s="44" t="s">
        <v>291</v>
      </c>
      <c r="G108" s="44" t="s">
        <v>292</v>
      </c>
      <c r="H108" s="203">
        <v>0.15</v>
      </c>
      <c r="I108" s="244">
        <f>+H108+H109+H110+H111</f>
        <v>1</v>
      </c>
      <c r="J108" s="204"/>
      <c r="K108" s="204"/>
      <c r="L108" s="203"/>
      <c r="M108" s="204"/>
      <c r="N108" s="203">
        <v>0.5</v>
      </c>
      <c r="O108" s="204"/>
      <c r="P108" s="203">
        <v>0.5</v>
      </c>
      <c r="Q108" s="204"/>
      <c r="R108" s="201"/>
      <c r="S108" s="204"/>
      <c r="T108" s="203"/>
      <c r="U108" s="204"/>
      <c r="V108" s="203"/>
      <c r="W108" s="204"/>
      <c r="X108" s="203"/>
      <c r="Y108" s="204"/>
      <c r="Z108" s="203"/>
      <c r="AA108" s="204"/>
      <c r="AB108" s="203"/>
      <c r="AC108" s="204"/>
      <c r="AD108" s="204"/>
      <c r="AE108" s="204"/>
      <c r="AF108" s="204"/>
      <c r="AG108" s="204"/>
      <c r="AH108" s="31">
        <f t="shared" si="2"/>
        <v>1</v>
      </c>
      <c r="AI108" s="62">
        <v>44986</v>
      </c>
      <c r="AJ108" s="62">
        <v>45046</v>
      </c>
      <c r="AK108" s="44" t="s">
        <v>293</v>
      </c>
      <c r="AL108" s="44" t="s">
        <v>287</v>
      </c>
      <c r="AM108" s="43" t="s">
        <v>708</v>
      </c>
      <c r="AN108" s="43" t="s">
        <v>708</v>
      </c>
      <c r="AO108" s="43" t="s">
        <v>160</v>
      </c>
      <c r="AP108" s="294"/>
    </row>
    <row r="109" spans="1:42" ht="102.75" hidden="1" customHeight="1" x14ac:dyDescent="0.25">
      <c r="A109" s="43" t="s">
        <v>40</v>
      </c>
      <c r="B109" s="204" t="s">
        <v>290</v>
      </c>
      <c r="C109" s="204">
        <v>550</v>
      </c>
      <c r="D109" s="274"/>
      <c r="E109" s="275"/>
      <c r="F109" s="44" t="s">
        <v>291</v>
      </c>
      <c r="G109" s="44" t="s">
        <v>750</v>
      </c>
      <c r="H109" s="201">
        <v>0.45</v>
      </c>
      <c r="I109" s="244"/>
      <c r="J109" s="204"/>
      <c r="K109" s="204"/>
      <c r="L109" s="204"/>
      <c r="M109" s="204"/>
      <c r="N109" s="204"/>
      <c r="O109" s="204"/>
      <c r="P109" s="204"/>
      <c r="Q109" s="204"/>
      <c r="R109" s="203">
        <v>0.2</v>
      </c>
      <c r="S109" s="204"/>
      <c r="T109" s="203">
        <v>0.2</v>
      </c>
      <c r="U109" s="204"/>
      <c r="V109" s="203">
        <v>0.2</v>
      </c>
      <c r="W109" s="204"/>
      <c r="X109" s="203">
        <v>0.2</v>
      </c>
      <c r="Y109" s="204"/>
      <c r="Z109" s="203">
        <v>0.2</v>
      </c>
      <c r="AA109" s="204"/>
      <c r="AB109" s="204"/>
      <c r="AC109" s="204"/>
      <c r="AD109" s="201"/>
      <c r="AE109" s="204"/>
      <c r="AF109" s="204"/>
      <c r="AG109" s="204"/>
      <c r="AH109" s="31">
        <f t="shared" si="2"/>
        <v>1</v>
      </c>
      <c r="AI109" s="64">
        <v>45047</v>
      </c>
      <c r="AJ109" s="64">
        <v>45199</v>
      </c>
      <c r="AK109" s="44" t="s">
        <v>294</v>
      </c>
      <c r="AL109" s="44" t="s">
        <v>287</v>
      </c>
      <c r="AM109" s="43" t="s">
        <v>708</v>
      </c>
      <c r="AN109" s="43" t="s">
        <v>708</v>
      </c>
      <c r="AO109" s="43" t="s">
        <v>160</v>
      </c>
      <c r="AP109" s="294"/>
    </row>
    <row r="110" spans="1:42" ht="78.75" hidden="1" customHeight="1" x14ac:dyDescent="0.25">
      <c r="A110" s="43" t="s">
        <v>40</v>
      </c>
      <c r="B110" s="204" t="s">
        <v>290</v>
      </c>
      <c r="C110" s="204">
        <v>550</v>
      </c>
      <c r="D110" s="274"/>
      <c r="E110" s="275"/>
      <c r="F110" s="44" t="s">
        <v>291</v>
      </c>
      <c r="G110" s="44" t="s">
        <v>295</v>
      </c>
      <c r="H110" s="201">
        <v>0.2</v>
      </c>
      <c r="I110" s="244"/>
      <c r="J110" s="204"/>
      <c r="K110" s="204"/>
      <c r="L110" s="204"/>
      <c r="M110" s="204"/>
      <c r="N110" s="201">
        <v>0.25</v>
      </c>
      <c r="O110" s="204"/>
      <c r="P110" s="204"/>
      <c r="Q110" s="204"/>
      <c r="R110" s="204"/>
      <c r="S110" s="204"/>
      <c r="T110" s="201">
        <v>0.25</v>
      </c>
      <c r="U110" s="201"/>
      <c r="V110" s="201"/>
      <c r="W110" s="201"/>
      <c r="X110" s="201"/>
      <c r="Y110" s="201"/>
      <c r="Z110" s="201">
        <v>0.25</v>
      </c>
      <c r="AA110" s="201"/>
      <c r="AB110" s="201"/>
      <c r="AC110" s="201"/>
      <c r="AD110" s="201"/>
      <c r="AE110" s="201"/>
      <c r="AF110" s="201">
        <v>0.25</v>
      </c>
      <c r="AG110" s="204"/>
      <c r="AH110" s="31">
        <f t="shared" si="2"/>
        <v>1</v>
      </c>
      <c r="AI110" s="64">
        <v>44986</v>
      </c>
      <c r="AJ110" s="64">
        <v>45290</v>
      </c>
      <c r="AK110" s="70" t="s">
        <v>296</v>
      </c>
      <c r="AL110" s="44" t="s">
        <v>287</v>
      </c>
      <c r="AM110" s="43" t="s">
        <v>708</v>
      </c>
      <c r="AN110" s="43" t="s">
        <v>708</v>
      </c>
      <c r="AO110" s="43" t="s">
        <v>160</v>
      </c>
      <c r="AP110" s="294"/>
    </row>
    <row r="111" spans="1:42" ht="75" hidden="1" x14ac:dyDescent="0.25">
      <c r="A111" s="43" t="s">
        <v>40</v>
      </c>
      <c r="B111" s="204" t="s">
        <v>290</v>
      </c>
      <c r="C111" s="204">
        <v>550</v>
      </c>
      <c r="D111" s="274"/>
      <c r="E111" s="275"/>
      <c r="F111" s="44" t="s">
        <v>291</v>
      </c>
      <c r="G111" s="44" t="s">
        <v>297</v>
      </c>
      <c r="H111" s="201">
        <v>0.2</v>
      </c>
      <c r="I111" s="244"/>
      <c r="J111" s="204"/>
      <c r="K111" s="204"/>
      <c r="L111" s="204"/>
      <c r="M111" s="204"/>
      <c r="N111" s="204"/>
      <c r="O111" s="204"/>
      <c r="P111" s="204"/>
      <c r="Q111" s="204"/>
      <c r="R111" s="204"/>
      <c r="S111" s="204"/>
      <c r="T111" s="204"/>
      <c r="U111" s="204"/>
      <c r="V111" s="204"/>
      <c r="W111" s="204"/>
      <c r="X111" s="204"/>
      <c r="Y111" s="204"/>
      <c r="Z111" s="204"/>
      <c r="AA111" s="204"/>
      <c r="AB111" s="204"/>
      <c r="AC111" s="204"/>
      <c r="AD111" s="201">
        <v>1</v>
      </c>
      <c r="AE111" s="204"/>
      <c r="AF111" s="201"/>
      <c r="AG111" s="204"/>
      <c r="AH111" s="31">
        <f t="shared" si="2"/>
        <v>1</v>
      </c>
      <c r="AI111" s="64">
        <v>45231</v>
      </c>
      <c r="AJ111" s="64">
        <v>45260</v>
      </c>
      <c r="AK111" s="44" t="s">
        <v>298</v>
      </c>
      <c r="AL111" s="44" t="s">
        <v>287</v>
      </c>
      <c r="AM111" s="43" t="s">
        <v>708</v>
      </c>
      <c r="AN111" s="43" t="s">
        <v>708</v>
      </c>
      <c r="AO111" s="43" t="s">
        <v>160</v>
      </c>
      <c r="AP111" s="294"/>
    </row>
    <row r="112" spans="1:42" ht="156" hidden="1" customHeight="1" x14ac:dyDescent="0.25">
      <c r="A112" s="43" t="s">
        <v>40</v>
      </c>
      <c r="B112" s="204" t="s">
        <v>290</v>
      </c>
      <c r="C112" s="204">
        <v>550</v>
      </c>
      <c r="D112" s="206" t="s">
        <v>70</v>
      </c>
      <c r="E112" s="206" t="s">
        <v>70</v>
      </c>
      <c r="F112" s="44" t="s">
        <v>299</v>
      </c>
      <c r="G112" s="44" t="s">
        <v>300</v>
      </c>
      <c r="H112" s="201">
        <v>1</v>
      </c>
      <c r="I112" s="201">
        <f>+H112</f>
        <v>1</v>
      </c>
      <c r="J112" s="204"/>
      <c r="K112" s="204"/>
      <c r="L112" s="204"/>
      <c r="M112" s="204"/>
      <c r="N112" s="204"/>
      <c r="O112" s="204"/>
      <c r="P112" s="203">
        <v>0.1</v>
      </c>
      <c r="Q112" s="204"/>
      <c r="R112" s="203">
        <v>0.1</v>
      </c>
      <c r="S112" s="201"/>
      <c r="T112" s="203">
        <v>0.1</v>
      </c>
      <c r="U112" s="201"/>
      <c r="V112" s="203">
        <v>0.1</v>
      </c>
      <c r="W112" s="201"/>
      <c r="X112" s="203">
        <v>0.1</v>
      </c>
      <c r="Y112" s="201"/>
      <c r="Z112" s="203">
        <v>0.1</v>
      </c>
      <c r="AA112" s="201"/>
      <c r="AB112" s="203">
        <v>0.1</v>
      </c>
      <c r="AC112" s="201"/>
      <c r="AD112" s="203">
        <v>0.3</v>
      </c>
      <c r="AE112" s="201"/>
      <c r="AF112" s="203"/>
      <c r="AG112" s="204"/>
      <c r="AH112" s="31">
        <f t="shared" si="2"/>
        <v>1</v>
      </c>
      <c r="AI112" s="64">
        <v>45017</v>
      </c>
      <c r="AJ112" s="64">
        <v>45260</v>
      </c>
      <c r="AK112" s="44" t="s">
        <v>670</v>
      </c>
      <c r="AL112" s="44" t="s">
        <v>287</v>
      </c>
      <c r="AM112" s="43" t="s">
        <v>708</v>
      </c>
      <c r="AN112" s="43" t="s">
        <v>708</v>
      </c>
      <c r="AO112" s="43" t="s">
        <v>160</v>
      </c>
      <c r="AP112" s="294"/>
    </row>
    <row r="113" spans="1:42" ht="105.75" hidden="1" x14ac:dyDescent="0.25">
      <c r="A113" s="43" t="s">
        <v>152</v>
      </c>
      <c r="B113" s="204" t="s">
        <v>153</v>
      </c>
      <c r="C113" s="204">
        <v>329</v>
      </c>
      <c r="D113" s="226">
        <v>1</v>
      </c>
      <c r="E113" s="270">
        <v>1231006490</v>
      </c>
      <c r="F113" s="44" t="s">
        <v>301</v>
      </c>
      <c r="G113" s="44" t="s">
        <v>302</v>
      </c>
      <c r="H113" s="203">
        <v>0.3</v>
      </c>
      <c r="I113" s="260">
        <f>+H113+H114+H115</f>
        <v>1</v>
      </c>
      <c r="J113" s="201"/>
      <c r="K113" s="201"/>
      <c r="L113" s="201">
        <v>0.05</v>
      </c>
      <c r="M113" s="201"/>
      <c r="N113" s="201">
        <v>0.05</v>
      </c>
      <c r="O113" s="201"/>
      <c r="P113" s="201">
        <v>0.05</v>
      </c>
      <c r="Q113" s="201"/>
      <c r="R113" s="201">
        <v>0.15</v>
      </c>
      <c r="S113" s="201"/>
      <c r="T113" s="201">
        <v>0.05</v>
      </c>
      <c r="U113" s="201"/>
      <c r="V113" s="201">
        <v>0.05</v>
      </c>
      <c r="W113" s="201"/>
      <c r="X113" s="201">
        <v>0.15</v>
      </c>
      <c r="Y113" s="201"/>
      <c r="Z113" s="201">
        <v>0.15</v>
      </c>
      <c r="AA113" s="201"/>
      <c r="AB113" s="201">
        <v>0.05</v>
      </c>
      <c r="AC113" s="201"/>
      <c r="AD113" s="201">
        <v>0.05</v>
      </c>
      <c r="AE113" s="201"/>
      <c r="AF113" s="201">
        <v>0.2</v>
      </c>
      <c r="AG113" s="201"/>
      <c r="AH113" s="31">
        <f>+J113+L113+N113+P113+R113+T113+V113+X113+Z113+AB113+AD113+AF113</f>
        <v>1.0000000000000002</v>
      </c>
      <c r="AI113" s="64">
        <v>44958</v>
      </c>
      <c r="AJ113" s="64">
        <v>45260</v>
      </c>
      <c r="AK113" s="70" t="s">
        <v>751</v>
      </c>
      <c r="AL113" s="44" t="s">
        <v>287</v>
      </c>
      <c r="AM113" s="43" t="s">
        <v>708</v>
      </c>
      <c r="AN113" s="43" t="s">
        <v>708</v>
      </c>
      <c r="AO113" s="43" t="s">
        <v>160</v>
      </c>
      <c r="AP113" s="294"/>
    </row>
    <row r="114" spans="1:42" ht="105.75" hidden="1" x14ac:dyDescent="0.25">
      <c r="A114" s="43" t="s">
        <v>152</v>
      </c>
      <c r="B114" s="204" t="s">
        <v>153</v>
      </c>
      <c r="C114" s="204">
        <v>329</v>
      </c>
      <c r="D114" s="227"/>
      <c r="E114" s="271"/>
      <c r="F114" s="44" t="s">
        <v>301</v>
      </c>
      <c r="G114" s="71" t="s">
        <v>657</v>
      </c>
      <c r="H114" s="203">
        <v>0.3</v>
      </c>
      <c r="I114" s="260"/>
      <c r="J114" s="201"/>
      <c r="K114" s="201"/>
      <c r="L114" s="201"/>
      <c r="M114" s="201"/>
      <c r="N114" s="201">
        <v>0.05</v>
      </c>
      <c r="O114" s="201"/>
      <c r="P114" s="201">
        <v>0.05</v>
      </c>
      <c r="Q114" s="201"/>
      <c r="R114" s="201">
        <v>0.1</v>
      </c>
      <c r="S114" s="201"/>
      <c r="T114" s="201">
        <v>0.15</v>
      </c>
      <c r="U114" s="201"/>
      <c r="V114" s="201">
        <v>0.05</v>
      </c>
      <c r="W114" s="201"/>
      <c r="X114" s="201">
        <v>0.1</v>
      </c>
      <c r="Y114" s="201"/>
      <c r="Z114" s="201">
        <v>0.15</v>
      </c>
      <c r="AA114" s="201"/>
      <c r="AB114" s="201">
        <v>0.05</v>
      </c>
      <c r="AC114" s="201"/>
      <c r="AD114" s="201">
        <v>0.3</v>
      </c>
      <c r="AE114" s="201"/>
      <c r="AF114" s="201"/>
      <c r="AG114" s="201"/>
      <c r="AH114" s="31">
        <f t="shared" si="2"/>
        <v>1</v>
      </c>
      <c r="AI114" s="64">
        <v>44986</v>
      </c>
      <c r="AJ114" s="64">
        <v>45260</v>
      </c>
      <c r="AK114" s="44" t="s">
        <v>303</v>
      </c>
      <c r="AL114" s="44" t="s">
        <v>287</v>
      </c>
      <c r="AM114" s="43" t="s">
        <v>708</v>
      </c>
      <c r="AN114" s="43" t="s">
        <v>708</v>
      </c>
      <c r="AO114" s="43" t="s">
        <v>160</v>
      </c>
      <c r="AP114" s="294"/>
    </row>
    <row r="115" spans="1:42" ht="135" hidden="1" x14ac:dyDescent="0.25">
      <c r="A115" s="43" t="s">
        <v>152</v>
      </c>
      <c r="B115" s="204" t="s">
        <v>153</v>
      </c>
      <c r="C115" s="204">
        <v>329</v>
      </c>
      <c r="D115" s="228"/>
      <c r="E115" s="272"/>
      <c r="F115" s="44" t="s">
        <v>301</v>
      </c>
      <c r="G115" s="44" t="s">
        <v>304</v>
      </c>
      <c r="H115" s="203">
        <v>0.4</v>
      </c>
      <c r="I115" s="260"/>
      <c r="J115" s="201">
        <v>0.08</v>
      </c>
      <c r="K115" s="201"/>
      <c r="L115" s="201">
        <v>0.08</v>
      </c>
      <c r="M115" s="201"/>
      <c r="N115" s="201">
        <v>0.09</v>
      </c>
      <c r="O115" s="201"/>
      <c r="P115" s="201">
        <v>0.08</v>
      </c>
      <c r="Q115" s="201"/>
      <c r="R115" s="201">
        <v>0.08</v>
      </c>
      <c r="S115" s="201"/>
      <c r="T115" s="201">
        <v>0.09</v>
      </c>
      <c r="U115" s="201"/>
      <c r="V115" s="201">
        <v>0.08</v>
      </c>
      <c r="W115" s="201"/>
      <c r="X115" s="201">
        <v>0.08</v>
      </c>
      <c r="Y115" s="201"/>
      <c r="Z115" s="201">
        <v>0.09</v>
      </c>
      <c r="AA115" s="201"/>
      <c r="AB115" s="201">
        <v>0.08</v>
      </c>
      <c r="AC115" s="201"/>
      <c r="AD115" s="201">
        <v>0.08</v>
      </c>
      <c r="AE115" s="201"/>
      <c r="AF115" s="201">
        <v>0.09</v>
      </c>
      <c r="AG115" s="201"/>
      <c r="AH115" s="31">
        <f>+J115+L115+N115+P115+R115+T115+V115+X115+Z115+AB115+AD115+AF115</f>
        <v>0.99999999999999978</v>
      </c>
      <c r="AI115" s="64">
        <v>44929</v>
      </c>
      <c r="AJ115" s="64">
        <v>45290</v>
      </c>
      <c r="AK115" s="43" t="s">
        <v>305</v>
      </c>
      <c r="AL115" s="44" t="s">
        <v>287</v>
      </c>
      <c r="AM115" s="43" t="s">
        <v>708</v>
      </c>
      <c r="AN115" s="43" t="s">
        <v>708</v>
      </c>
      <c r="AO115" s="43" t="s">
        <v>160</v>
      </c>
      <c r="AP115" s="294"/>
    </row>
    <row r="116" spans="1:42" ht="137.25" hidden="1" x14ac:dyDescent="0.25">
      <c r="A116" s="43" t="s">
        <v>152</v>
      </c>
      <c r="B116" s="204" t="s">
        <v>153</v>
      </c>
      <c r="C116" s="204">
        <v>329</v>
      </c>
      <c r="D116" s="204" t="s">
        <v>70</v>
      </c>
      <c r="E116" s="204" t="s">
        <v>70</v>
      </c>
      <c r="F116" s="44" t="s">
        <v>309</v>
      </c>
      <c r="G116" s="44" t="s">
        <v>310</v>
      </c>
      <c r="H116" s="203">
        <v>0.05</v>
      </c>
      <c r="I116" s="229"/>
      <c r="J116" s="201"/>
      <c r="K116" s="201"/>
      <c r="L116" s="201"/>
      <c r="M116" s="201"/>
      <c r="N116" s="201"/>
      <c r="O116" s="201"/>
      <c r="P116" s="201"/>
      <c r="Q116" s="201"/>
      <c r="R116" s="201"/>
      <c r="S116" s="201"/>
      <c r="T116" s="201"/>
      <c r="U116" s="201"/>
      <c r="V116" s="201"/>
      <c r="W116" s="201"/>
      <c r="X116" s="201"/>
      <c r="Y116" s="201"/>
      <c r="Z116" s="201">
        <v>0.3</v>
      </c>
      <c r="AA116" s="201"/>
      <c r="AB116" s="201">
        <v>0.7</v>
      </c>
      <c r="AC116" s="201"/>
      <c r="AD116" s="201"/>
      <c r="AE116" s="201"/>
      <c r="AF116" s="201"/>
      <c r="AG116" s="201"/>
      <c r="AH116" s="31">
        <f t="shared" si="2"/>
        <v>1</v>
      </c>
      <c r="AI116" s="64">
        <v>45170</v>
      </c>
      <c r="AJ116" s="64">
        <v>45229</v>
      </c>
      <c r="AK116" s="44" t="s">
        <v>671</v>
      </c>
      <c r="AL116" s="44" t="s">
        <v>287</v>
      </c>
      <c r="AM116" s="43" t="s">
        <v>708</v>
      </c>
      <c r="AN116" s="43" t="s">
        <v>708</v>
      </c>
      <c r="AO116" s="43" t="s">
        <v>160</v>
      </c>
      <c r="AP116" s="294"/>
    </row>
    <row r="117" spans="1:42" ht="137.25" hidden="1" x14ac:dyDescent="0.25">
      <c r="A117" s="43" t="s">
        <v>152</v>
      </c>
      <c r="B117" s="204" t="s">
        <v>153</v>
      </c>
      <c r="C117" s="204">
        <v>329</v>
      </c>
      <c r="D117" s="204" t="s">
        <v>70</v>
      </c>
      <c r="E117" s="204" t="s">
        <v>70</v>
      </c>
      <c r="F117" s="44" t="s">
        <v>311</v>
      </c>
      <c r="G117" s="44" t="s">
        <v>832</v>
      </c>
      <c r="H117" s="203">
        <v>0.05</v>
      </c>
      <c r="I117" s="230"/>
      <c r="J117" s="201"/>
      <c r="K117" s="201"/>
      <c r="L117" s="201"/>
      <c r="M117" s="201"/>
      <c r="N117" s="201"/>
      <c r="O117" s="201"/>
      <c r="P117" s="201"/>
      <c r="Q117" s="201"/>
      <c r="R117" s="201"/>
      <c r="S117" s="201"/>
      <c r="T117" s="201">
        <v>0.5</v>
      </c>
      <c r="U117" s="201"/>
      <c r="V117" s="201">
        <v>0.5</v>
      </c>
      <c r="W117" s="201"/>
      <c r="X117" s="201"/>
      <c r="Y117" s="201"/>
      <c r="Z117" s="201"/>
      <c r="AA117" s="204"/>
      <c r="AB117" s="204"/>
      <c r="AC117" s="204"/>
      <c r="AD117" s="204"/>
      <c r="AE117" s="204"/>
      <c r="AF117" s="204"/>
      <c r="AG117" s="204"/>
      <c r="AH117" s="31">
        <f t="shared" si="2"/>
        <v>1</v>
      </c>
      <c r="AI117" s="64">
        <v>45078</v>
      </c>
      <c r="AJ117" s="64">
        <v>45138</v>
      </c>
      <c r="AK117" s="44" t="s">
        <v>313</v>
      </c>
      <c r="AL117" s="44" t="s">
        <v>287</v>
      </c>
      <c r="AM117" s="43" t="s">
        <v>708</v>
      </c>
      <c r="AN117" s="43" t="s">
        <v>708</v>
      </c>
      <c r="AO117" s="43" t="s">
        <v>160</v>
      </c>
      <c r="AP117" s="294"/>
    </row>
    <row r="118" spans="1:42" ht="137.25" hidden="1" x14ac:dyDescent="0.25">
      <c r="A118" s="43" t="s">
        <v>152</v>
      </c>
      <c r="B118" s="204" t="s">
        <v>153</v>
      </c>
      <c r="C118" s="204">
        <v>329</v>
      </c>
      <c r="D118" s="204" t="s">
        <v>70</v>
      </c>
      <c r="E118" s="204" t="s">
        <v>70</v>
      </c>
      <c r="F118" s="44" t="s">
        <v>311</v>
      </c>
      <c r="G118" s="44" t="s">
        <v>314</v>
      </c>
      <c r="H118" s="203">
        <v>0.1</v>
      </c>
      <c r="I118" s="231"/>
      <c r="J118" s="201">
        <v>0.08</v>
      </c>
      <c r="K118" s="201"/>
      <c r="L118" s="201">
        <v>0.08</v>
      </c>
      <c r="M118" s="201"/>
      <c r="N118" s="201">
        <v>0.09</v>
      </c>
      <c r="O118" s="201"/>
      <c r="P118" s="201">
        <v>0.08</v>
      </c>
      <c r="Q118" s="201"/>
      <c r="R118" s="201">
        <v>0.08</v>
      </c>
      <c r="S118" s="201"/>
      <c r="T118" s="201">
        <v>0.09</v>
      </c>
      <c r="U118" s="201"/>
      <c r="V118" s="201">
        <v>0.08</v>
      </c>
      <c r="W118" s="201"/>
      <c r="X118" s="201">
        <v>0.08</v>
      </c>
      <c r="Y118" s="201"/>
      <c r="Z118" s="201">
        <v>0.09</v>
      </c>
      <c r="AA118" s="201"/>
      <c r="AB118" s="201">
        <v>0.08</v>
      </c>
      <c r="AC118" s="201"/>
      <c r="AD118" s="201">
        <v>0.08</v>
      </c>
      <c r="AE118" s="201"/>
      <c r="AF118" s="201">
        <v>0.09</v>
      </c>
      <c r="AG118" s="204"/>
      <c r="AH118" s="31">
        <f t="shared" si="2"/>
        <v>0.99999999999999978</v>
      </c>
      <c r="AI118" s="64">
        <v>44929</v>
      </c>
      <c r="AJ118" s="64">
        <v>45290</v>
      </c>
      <c r="AK118" s="43" t="s">
        <v>315</v>
      </c>
      <c r="AL118" s="44" t="s">
        <v>287</v>
      </c>
      <c r="AM118" s="43" t="s">
        <v>708</v>
      </c>
      <c r="AN118" s="43" t="s">
        <v>708</v>
      </c>
      <c r="AO118" s="43" t="s">
        <v>160</v>
      </c>
      <c r="AP118" s="294"/>
    </row>
    <row r="119" spans="1:42" ht="105.75" hidden="1" x14ac:dyDescent="0.25">
      <c r="A119" s="43" t="s">
        <v>152</v>
      </c>
      <c r="B119" s="204" t="s">
        <v>153</v>
      </c>
      <c r="C119" s="204">
        <v>329</v>
      </c>
      <c r="D119" s="237">
        <v>1</v>
      </c>
      <c r="E119" s="204" t="s">
        <v>70</v>
      </c>
      <c r="F119" s="44" t="s">
        <v>301</v>
      </c>
      <c r="G119" s="44" t="s">
        <v>722</v>
      </c>
      <c r="H119" s="203">
        <v>0.6</v>
      </c>
      <c r="I119" s="260">
        <f>SUM(H119:H121)</f>
        <v>1</v>
      </c>
      <c r="J119" s="201"/>
      <c r="K119" s="201"/>
      <c r="L119" s="201">
        <v>0.5</v>
      </c>
      <c r="M119" s="201"/>
      <c r="N119" s="201">
        <v>0.5</v>
      </c>
      <c r="O119" s="201"/>
      <c r="P119" s="201"/>
      <c r="Q119" s="201"/>
      <c r="R119" s="201"/>
      <c r="S119" s="201"/>
      <c r="T119" s="201"/>
      <c r="U119" s="201"/>
      <c r="V119" s="201"/>
      <c r="W119" s="201"/>
      <c r="X119" s="201"/>
      <c r="Y119" s="201"/>
      <c r="Z119" s="201"/>
      <c r="AA119" s="201"/>
      <c r="AB119" s="201"/>
      <c r="AC119" s="201"/>
      <c r="AD119" s="201"/>
      <c r="AE119" s="201"/>
      <c r="AF119" s="201"/>
      <c r="AG119" s="201"/>
      <c r="AH119" s="31">
        <f t="shared" si="2"/>
        <v>1</v>
      </c>
      <c r="AI119" s="64">
        <v>44958</v>
      </c>
      <c r="AJ119" s="64">
        <v>45016</v>
      </c>
      <c r="AK119" s="43" t="s">
        <v>316</v>
      </c>
      <c r="AL119" s="44" t="s">
        <v>287</v>
      </c>
      <c r="AM119" s="43" t="s">
        <v>708</v>
      </c>
      <c r="AN119" s="43" t="s">
        <v>708</v>
      </c>
      <c r="AO119" s="43" t="s">
        <v>160</v>
      </c>
      <c r="AP119" s="294"/>
    </row>
    <row r="120" spans="1:42" ht="105.75" hidden="1" x14ac:dyDescent="0.25">
      <c r="A120" s="43" t="s">
        <v>152</v>
      </c>
      <c r="B120" s="204" t="s">
        <v>153</v>
      </c>
      <c r="C120" s="204">
        <v>329</v>
      </c>
      <c r="D120" s="237"/>
      <c r="E120" s="204" t="s">
        <v>70</v>
      </c>
      <c r="F120" s="44" t="s">
        <v>301</v>
      </c>
      <c r="G120" s="44" t="s">
        <v>317</v>
      </c>
      <c r="H120" s="201">
        <v>0.2</v>
      </c>
      <c r="I120" s="260"/>
      <c r="J120" s="201"/>
      <c r="K120" s="201"/>
      <c r="L120" s="201"/>
      <c r="M120" s="201"/>
      <c r="N120" s="201">
        <v>0.25</v>
      </c>
      <c r="O120" s="201"/>
      <c r="P120" s="201"/>
      <c r="Q120" s="201"/>
      <c r="R120" s="201"/>
      <c r="S120" s="201"/>
      <c r="T120" s="201">
        <v>0.25</v>
      </c>
      <c r="U120" s="201"/>
      <c r="V120" s="201"/>
      <c r="W120" s="201"/>
      <c r="X120" s="201"/>
      <c r="Y120" s="201"/>
      <c r="Z120" s="201">
        <v>0.25</v>
      </c>
      <c r="AA120" s="201"/>
      <c r="AB120" s="201"/>
      <c r="AC120" s="201"/>
      <c r="AD120" s="201"/>
      <c r="AE120" s="201"/>
      <c r="AF120" s="201">
        <v>0.25</v>
      </c>
      <c r="AG120" s="201"/>
      <c r="AH120" s="31">
        <f t="shared" si="2"/>
        <v>1</v>
      </c>
      <c r="AI120" s="64">
        <v>44986</v>
      </c>
      <c r="AJ120" s="64">
        <v>45290</v>
      </c>
      <c r="AK120" s="44" t="s">
        <v>318</v>
      </c>
      <c r="AL120" s="44" t="s">
        <v>287</v>
      </c>
      <c r="AM120" s="43" t="s">
        <v>708</v>
      </c>
      <c r="AN120" s="43" t="s">
        <v>708</v>
      </c>
      <c r="AO120" s="43" t="s">
        <v>160</v>
      </c>
      <c r="AP120" s="294"/>
    </row>
    <row r="121" spans="1:42" ht="105.75" hidden="1" x14ac:dyDescent="0.25">
      <c r="A121" s="43" t="s">
        <v>152</v>
      </c>
      <c r="B121" s="204" t="s">
        <v>153</v>
      </c>
      <c r="C121" s="204">
        <v>329</v>
      </c>
      <c r="D121" s="237"/>
      <c r="E121" s="204" t="s">
        <v>70</v>
      </c>
      <c r="F121" s="44" t="s">
        <v>301</v>
      </c>
      <c r="G121" s="44" t="s">
        <v>752</v>
      </c>
      <c r="H121" s="201">
        <v>0.2</v>
      </c>
      <c r="I121" s="260"/>
      <c r="J121" s="204"/>
      <c r="K121" s="204"/>
      <c r="L121" s="204"/>
      <c r="M121" s="204"/>
      <c r="N121" s="204"/>
      <c r="O121" s="204"/>
      <c r="P121" s="204"/>
      <c r="Q121" s="204"/>
      <c r="R121" s="204"/>
      <c r="S121" s="204"/>
      <c r="T121" s="204"/>
      <c r="U121" s="204"/>
      <c r="V121" s="204"/>
      <c r="W121" s="204"/>
      <c r="X121" s="204"/>
      <c r="Y121" s="204"/>
      <c r="Z121" s="204"/>
      <c r="AA121" s="204"/>
      <c r="AB121" s="204"/>
      <c r="AC121" s="204"/>
      <c r="AD121" s="204"/>
      <c r="AE121" s="204"/>
      <c r="AF121" s="201">
        <v>1</v>
      </c>
      <c r="AG121" s="204"/>
      <c r="AH121" s="31">
        <f t="shared" si="2"/>
        <v>1</v>
      </c>
      <c r="AI121" s="64">
        <v>45261</v>
      </c>
      <c r="AJ121" s="64">
        <v>45290</v>
      </c>
      <c r="AK121" s="43" t="s">
        <v>319</v>
      </c>
      <c r="AL121" s="44" t="s">
        <v>287</v>
      </c>
      <c r="AM121" s="43" t="s">
        <v>708</v>
      </c>
      <c r="AN121" s="43" t="s">
        <v>708</v>
      </c>
      <c r="AO121" s="43" t="s">
        <v>160</v>
      </c>
      <c r="AP121" s="294"/>
    </row>
    <row r="122" spans="1:42" ht="162.75" hidden="1" customHeight="1" x14ac:dyDescent="0.25">
      <c r="A122" s="43" t="s">
        <v>152</v>
      </c>
      <c r="B122" s="204" t="s">
        <v>153</v>
      </c>
      <c r="C122" s="204">
        <v>329</v>
      </c>
      <c r="D122" s="204" t="s">
        <v>70</v>
      </c>
      <c r="E122" s="204" t="s">
        <v>70</v>
      </c>
      <c r="F122" s="44" t="s">
        <v>320</v>
      </c>
      <c r="G122" s="50" t="s">
        <v>321</v>
      </c>
      <c r="H122" s="201">
        <v>0.1</v>
      </c>
      <c r="I122" s="229">
        <f>+H122+H123+H124+H125+H126+H127+H128+H129</f>
        <v>1</v>
      </c>
      <c r="J122" s="201"/>
      <c r="K122" s="201"/>
      <c r="L122" s="201"/>
      <c r="M122" s="201"/>
      <c r="N122" s="201"/>
      <c r="O122" s="201"/>
      <c r="P122" s="201"/>
      <c r="Q122" s="201"/>
      <c r="R122" s="201"/>
      <c r="S122" s="201"/>
      <c r="T122" s="201">
        <v>0.2</v>
      </c>
      <c r="U122" s="201"/>
      <c r="V122" s="201">
        <v>0.2</v>
      </c>
      <c r="W122" s="201"/>
      <c r="X122" s="201">
        <v>0.2</v>
      </c>
      <c r="Y122" s="201"/>
      <c r="Z122" s="201">
        <v>0.2</v>
      </c>
      <c r="AA122" s="201"/>
      <c r="AB122" s="201">
        <v>0.2</v>
      </c>
      <c r="AC122" s="201"/>
      <c r="AD122" s="201"/>
      <c r="AE122" s="201"/>
      <c r="AF122" s="201"/>
      <c r="AG122" s="201"/>
      <c r="AH122" s="31">
        <f t="shared" si="2"/>
        <v>1</v>
      </c>
      <c r="AI122" s="64">
        <v>45078</v>
      </c>
      <c r="AJ122" s="64">
        <v>45229</v>
      </c>
      <c r="AK122" s="44" t="s">
        <v>322</v>
      </c>
      <c r="AL122" s="44" t="s">
        <v>287</v>
      </c>
      <c r="AM122" s="43" t="s">
        <v>708</v>
      </c>
      <c r="AN122" s="43" t="s">
        <v>708</v>
      </c>
      <c r="AO122" s="43" t="s">
        <v>160</v>
      </c>
      <c r="AP122" s="294"/>
    </row>
    <row r="123" spans="1:42" ht="118.5" hidden="1" customHeight="1" x14ac:dyDescent="0.25">
      <c r="A123" s="72" t="s">
        <v>152</v>
      </c>
      <c r="B123" s="204" t="s">
        <v>153</v>
      </c>
      <c r="C123" s="204">
        <v>329</v>
      </c>
      <c r="D123" s="204" t="s">
        <v>70</v>
      </c>
      <c r="E123" s="204" t="s">
        <v>70</v>
      </c>
      <c r="F123" s="44" t="s">
        <v>320</v>
      </c>
      <c r="G123" s="50" t="s">
        <v>323</v>
      </c>
      <c r="H123" s="201">
        <v>0.1</v>
      </c>
      <c r="I123" s="230"/>
      <c r="J123" s="201"/>
      <c r="K123" s="201"/>
      <c r="L123" s="201"/>
      <c r="M123" s="201"/>
      <c r="N123" s="201"/>
      <c r="O123" s="201"/>
      <c r="P123" s="201">
        <v>0.25</v>
      </c>
      <c r="Q123" s="201"/>
      <c r="R123" s="201"/>
      <c r="S123" s="201"/>
      <c r="T123" s="201"/>
      <c r="U123" s="201"/>
      <c r="V123" s="201">
        <v>0.25</v>
      </c>
      <c r="W123" s="201"/>
      <c r="X123" s="201"/>
      <c r="Y123" s="201"/>
      <c r="Z123" s="201"/>
      <c r="AA123" s="201"/>
      <c r="AB123" s="201">
        <v>0.25</v>
      </c>
      <c r="AC123" s="201"/>
      <c r="AD123" s="201"/>
      <c r="AE123" s="201"/>
      <c r="AF123" s="201">
        <v>0.25</v>
      </c>
      <c r="AG123" s="201"/>
      <c r="AH123" s="31">
        <v>1</v>
      </c>
      <c r="AI123" s="64">
        <v>45017</v>
      </c>
      <c r="AJ123" s="64">
        <v>45290</v>
      </c>
      <c r="AK123" s="70" t="s">
        <v>324</v>
      </c>
      <c r="AL123" s="44" t="s">
        <v>287</v>
      </c>
      <c r="AM123" s="43" t="s">
        <v>708</v>
      </c>
      <c r="AN123" s="43" t="s">
        <v>708</v>
      </c>
      <c r="AO123" s="43" t="s">
        <v>160</v>
      </c>
      <c r="AP123" s="294"/>
    </row>
    <row r="124" spans="1:42" ht="99.75" hidden="1" customHeight="1" x14ac:dyDescent="0.25">
      <c r="A124" s="72" t="s">
        <v>152</v>
      </c>
      <c r="B124" s="204" t="s">
        <v>153</v>
      </c>
      <c r="C124" s="204">
        <v>329</v>
      </c>
      <c r="D124" s="204" t="s">
        <v>70</v>
      </c>
      <c r="E124" s="204" t="s">
        <v>70</v>
      </c>
      <c r="F124" s="44" t="s">
        <v>320</v>
      </c>
      <c r="G124" s="50" t="s">
        <v>325</v>
      </c>
      <c r="H124" s="201">
        <v>0.1</v>
      </c>
      <c r="I124" s="230"/>
      <c r="J124" s="73"/>
      <c r="K124" s="73"/>
      <c r="L124" s="73"/>
      <c r="M124" s="74"/>
      <c r="N124" s="73">
        <v>0.25</v>
      </c>
      <c r="O124" s="73"/>
      <c r="P124" s="73"/>
      <c r="Q124" s="73"/>
      <c r="R124" s="73"/>
      <c r="S124" s="73"/>
      <c r="T124" s="73">
        <v>0.25</v>
      </c>
      <c r="U124" s="73"/>
      <c r="V124" s="73"/>
      <c r="W124" s="73"/>
      <c r="X124" s="73"/>
      <c r="Y124" s="73"/>
      <c r="Z124" s="73">
        <v>0.25</v>
      </c>
      <c r="AA124" s="73"/>
      <c r="AB124" s="73"/>
      <c r="AC124" s="73"/>
      <c r="AD124" s="73"/>
      <c r="AE124" s="73"/>
      <c r="AF124" s="73">
        <v>0.25</v>
      </c>
      <c r="AG124" s="73"/>
      <c r="AH124" s="41">
        <f t="shared" ref="AH124:AH125" si="3">+J124+L124+N124+P124+R124+T124+V124+X124+AB124+Z124+AD124+AF124</f>
        <v>1</v>
      </c>
      <c r="AI124" s="64">
        <v>44958</v>
      </c>
      <c r="AJ124" s="64">
        <v>45290</v>
      </c>
      <c r="AK124" s="70" t="s">
        <v>326</v>
      </c>
      <c r="AL124" s="44" t="s">
        <v>287</v>
      </c>
      <c r="AM124" s="43" t="s">
        <v>708</v>
      </c>
      <c r="AN124" s="43" t="s">
        <v>708</v>
      </c>
      <c r="AO124" s="43" t="s">
        <v>160</v>
      </c>
      <c r="AP124" s="294"/>
    </row>
    <row r="125" spans="1:42" ht="87" hidden="1" customHeight="1" x14ac:dyDescent="0.25">
      <c r="A125" s="72" t="s">
        <v>152</v>
      </c>
      <c r="B125" s="204" t="s">
        <v>153</v>
      </c>
      <c r="C125" s="204">
        <v>329</v>
      </c>
      <c r="D125" s="204" t="s">
        <v>70</v>
      </c>
      <c r="E125" s="204" t="s">
        <v>70</v>
      </c>
      <c r="F125" s="44" t="s">
        <v>320</v>
      </c>
      <c r="G125" s="50" t="s">
        <v>327</v>
      </c>
      <c r="H125" s="201">
        <v>0.1</v>
      </c>
      <c r="I125" s="230"/>
      <c r="J125" s="73"/>
      <c r="K125" s="73"/>
      <c r="L125" s="73"/>
      <c r="M125" s="74"/>
      <c r="N125" s="73">
        <v>0.25</v>
      </c>
      <c r="O125" s="73"/>
      <c r="P125" s="73"/>
      <c r="Q125" s="73"/>
      <c r="R125" s="73"/>
      <c r="S125" s="73"/>
      <c r="T125" s="73">
        <v>0.25</v>
      </c>
      <c r="U125" s="73"/>
      <c r="V125" s="73"/>
      <c r="W125" s="73"/>
      <c r="X125" s="73"/>
      <c r="Y125" s="73"/>
      <c r="Z125" s="73">
        <v>0.25</v>
      </c>
      <c r="AA125" s="73"/>
      <c r="AB125" s="73"/>
      <c r="AC125" s="73"/>
      <c r="AD125" s="73"/>
      <c r="AE125" s="73"/>
      <c r="AF125" s="73">
        <v>0.25</v>
      </c>
      <c r="AG125" s="73"/>
      <c r="AH125" s="41">
        <f t="shared" si="3"/>
        <v>1</v>
      </c>
      <c r="AI125" s="64">
        <v>44958</v>
      </c>
      <c r="AJ125" s="64">
        <v>45290</v>
      </c>
      <c r="AK125" s="82" t="s">
        <v>328</v>
      </c>
      <c r="AL125" s="44" t="s">
        <v>287</v>
      </c>
      <c r="AM125" s="43" t="s">
        <v>708</v>
      </c>
      <c r="AN125" s="43" t="s">
        <v>708</v>
      </c>
      <c r="AO125" s="43" t="s">
        <v>160</v>
      </c>
      <c r="AP125" s="294"/>
    </row>
    <row r="126" spans="1:42" ht="98.25" hidden="1" customHeight="1" x14ac:dyDescent="0.25">
      <c r="A126" s="72" t="s">
        <v>152</v>
      </c>
      <c r="B126" s="204" t="s">
        <v>153</v>
      </c>
      <c r="C126" s="204">
        <v>329</v>
      </c>
      <c r="D126" s="204" t="s">
        <v>70</v>
      </c>
      <c r="E126" s="204" t="s">
        <v>70</v>
      </c>
      <c r="F126" s="44" t="s">
        <v>320</v>
      </c>
      <c r="G126" s="50" t="s">
        <v>329</v>
      </c>
      <c r="H126" s="201">
        <v>0.1</v>
      </c>
      <c r="I126" s="230"/>
      <c r="J126" s="201"/>
      <c r="K126" s="201"/>
      <c r="L126" s="201"/>
      <c r="M126" s="201"/>
      <c r="N126" s="201">
        <v>0.25</v>
      </c>
      <c r="O126" s="201"/>
      <c r="P126" s="201"/>
      <c r="Q126" s="201"/>
      <c r="R126" s="201"/>
      <c r="S126" s="201"/>
      <c r="T126" s="201">
        <v>0.25</v>
      </c>
      <c r="U126" s="201"/>
      <c r="V126" s="201"/>
      <c r="W126" s="201"/>
      <c r="X126" s="201"/>
      <c r="Y126" s="201"/>
      <c r="Z126" s="201">
        <v>0.25</v>
      </c>
      <c r="AA126" s="201"/>
      <c r="AB126" s="201"/>
      <c r="AC126" s="201"/>
      <c r="AD126" s="201"/>
      <c r="AE126" s="201"/>
      <c r="AF126" s="201">
        <v>0.25</v>
      </c>
      <c r="AG126" s="201"/>
      <c r="AH126" s="31">
        <f t="shared" si="2"/>
        <v>1</v>
      </c>
      <c r="AI126" s="64">
        <v>44986</v>
      </c>
      <c r="AJ126" s="64">
        <v>45290</v>
      </c>
      <c r="AK126" s="50" t="s">
        <v>330</v>
      </c>
      <c r="AL126" s="44" t="s">
        <v>287</v>
      </c>
      <c r="AM126" s="43" t="s">
        <v>708</v>
      </c>
      <c r="AN126" s="43" t="s">
        <v>708</v>
      </c>
      <c r="AO126" s="43" t="s">
        <v>160</v>
      </c>
      <c r="AP126" s="294"/>
    </row>
    <row r="127" spans="1:42" ht="86.25" hidden="1" customHeight="1" x14ac:dyDescent="0.25">
      <c r="A127" s="72" t="s">
        <v>152</v>
      </c>
      <c r="B127" s="204" t="s">
        <v>153</v>
      </c>
      <c r="C127" s="204">
        <v>329</v>
      </c>
      <c r="D127" s="204" t="s">
        <v>70</v>
      </c>
      <c r="E127" s="204" t="s">
        <v>70</v>
      </c>
      <c r="F127" s="44" t="s">
        <v>320</v>
      </c>
      <c r="G127" s="44" t="s">
        <v>331</v>
      </c>
      <c r="H127" s="201">
        <v>0.1</v>
      </c>
      <c r="I127" s="230"/>
      <c r="J127" s="201"/>
      <c r="K127" s="201"/>
      <c r="L127" s="201"/>
      <c r="M127" s="201"/>
      <c r="N127" s="201"/>
      <c r="O127" s="201"/>
      <c r="P127" s="201"/>
      <c r="Q127" s="201"/>
      <c r="R127" s="201"/>
      <c r="S127" s="201"/>
      <c r="T127" s="201"/>
      <c r="U127" s="201"/>
      <c r="V127" s="201">
        <v>1</v>
      </c>
      <c r="W127" s="201"/>
      <c r="X127" s="201"/>
      <c r="Y127" s="201"/>
      <c r="Z127" s="201"/>
      <c r="AA127" s="201"/>
      <c r="AB127" s="201"/>
      <c r="AC127" s="201"/>
      <c r="AD127" s="201"/>
      <c r="AE127" s="201"/>
      <c r="AF127" s="201"/>
      <c r="AG127" s="201"/>
      <c r="AH127" s="31">
        <f t="shared" si="2"/>
        <v>1</v>
      </c>
      <c r="AI127" s="64">
        <v>45017</v>
      </c>
      <c r="AJ127" s="64">
        <v>45107</v>
      </c>
      <c r="AK127" s="44" t="s">
        <v>332</v>
      </c>
      <c r="AL127" s="44" t="s">
        <v>287</v>
      </c>
      <c r="AM127" s="43" t="s">
        <v>708</v>
      </c>
      <c r="AN127" s="43" t="s">
        <v>708</v>
      </c>
      <c r="AO127" s="43" t="s">
        <v>160</v>
      </c>
      <c r="AP127" s="294"/>
    </row>
    <row r="128" spans="1:42" ht="96.75" hidden="1" customHeight="1" x14ac:dyDescent="0.25">
      <c r="A128" s="72" t="s">
        <v>152</v>
      </c>
      <c r="B128" s="204" t="s">
        <v>153</v>
      </c>
      <c r="C128" s="204">
        <v>329</v>
      </c>
      <c r="D128" s="204" t="s">
        <v>70</v>
      </c>
      <c r="E128" s="204" t="s">
        <v>70</v>
      </c>
      <c r="F128" s="44" t="s">
        <v>320</v>
      </c>
      <c r="G128" s="50" t="s">
        <v>333</v>
      </c>
      <c r="H128" s="201">
        <v>0.2</v>
      </c>
      <c r="I128" s="230"/>
      <c r="J128" s="201"/>
      <c r="K128" s="201"/>
      <c r="L128" s="201"/>
      <c r="M128" s="201"/>
      <c r="N128" s="201"/>
      <c r="O128" s="201"/>
      <c r="P128" s="201"/>
      <c r="Q128" s="201"/>
      <c r="R128" s="201"/>
      <c r="S128" s="201"/>
      <c r="T128" s="201">
        <v>0.2</v>
      </c>
      <c r="U128" s="201"/>
      <c r="V128" s="201">
        <v>0.2</v>
      </c>
      <c r="W128" s="201"/>
      <c r="X128" s="201">
        <v>0.2</v>
      </c>
      <c r="Y128" s="201"/>
      <c r="Z128" s="201">
        <v>0.2</v>
      </c>
      <c r="AA128" s="201"/>
      <c r="AB128" s="201">
        <v>0.2</v>
      </c>
      <c r="AC128" s="201"/>
      <c r="AD128" s="201"/>
      <c r="AE128" s="201"/>
      <c r="AF128" s="201"/>
      <c r="AG128" s="201"/>
      <c r="AH128" s="31">
        <f t="shared" si="2"/>
        <v>1</v>
      </c>
      <c r="AI128" s="64">
        <v>45078</v>
      </c>
      <c r="AJ128" s="64">
        <v>45229</v>
      </c>
      <c r="AK128" s="43" t="s">
        <v>334</v>
      </c>
      <c r="AL128" s="44" t="s">
        <v>287</v>
      </c>
      <c r="AM128" s="43" t="s">
        <v>708</v>
      </c>
      <c r="AN128" s="43" t="s">
        <v>708</v>
      </c>
      <c r="AO128" s="43" t="s">
        <v>160</v>
      </c>
      <c r="AP128" s="294"/>
    </row>
    <row r="129" spans="1:42" ht="93.75" hidden="1" customHeight="1" x14ac:dyDescent="0.25">
      <c r="A129" s="72" t="s">
        <v>152</v>
      </c>
      <c r="B129" s="204" t="s">
        <v>153</v>
      </c>
      <c r="C129" s="204">
        <v>329</v>
      </c>
      <c r="D129" s="204" t="s">
        <v>70</v>
      </c>
      <c r="E129" s="204" t="s">
        <v>70</v>
      </c>
      <c r="F129" s="44" t="s">
        <v>320</v>
      </c>
      <c r="G129" s="50" t="s">
        <v>335</v>
      </c>
      <c r="H129" s="201">
        <v>0.2</v>
      </c>
      <c r="I129" s="231"/>
      <c r="J129" s="201"/>
      <c r="K129" s="201"/>
      <c r="L129" s="201"/>
      <c r="M129" s="201"/>
      <c r="N129" s="201">
        <v>0.25</v>
      </c>
      <c r="O129" s="201"/>
      <c r="P129" s="201"/>
      <c r="Q129" s="201"/>
      <c r="R129" s="201"/>
      <c r="S129" s="201"/>
      <c r="T129" s="201">
        <v>0.25</v>
      </c>
      <c r="U129" s="201"/>
      <c r="V129" s="201"/>
      <c r="W129" s="201"/>
      <c r="X129" s="201"/>
      <c r="Y129" s="201"/>
      <c r="Z129" s="201">
        <v>0.25</v>
      </c>
      <c r="AA129" s="201"/>
      <c r="AB129" s="201"/>
      <c r="AC129" s="201"/>
      <c r="AD129" s="201"/>
      <c r="AE129" s="201"/>
      <c r="AF129" s="201">
        <v>0.25</v>
      </c>
      <c r="AG129" s="201"/>
      <c r="AH129" s="31">
        <f>+J129+L129+N129+P129+R129+T129+V129+X129+Z129+AB129+AD129+AF129</f>
        <v>1</v>
      </c>
      <c r="AI129" s="64">
        <v>44986</v>
      </c>
      <c r="AJ129" s="64">
        <v>45290</v>
      </c>
      <c r="AK129" s="82" t="s">
        <v>336</v>
      </c>
      <c r="AL129" s="70" t="s">
        <v>287</v>
      </c>
      <c r="AM129" s="43" t="s">
        <v>708</v>
      </c>
      <c r="AN129" s="43" t="s">
        <v>708</v>
      </c>
      <c r="AO129" s="43" t="s">
        <v>160</v>
      </c>
      <c r="AP129" s="294"/>
    </row>
    <row r="130" spans="1:42" ht="117" hidden="1" customHeight="1" x14ac:dyDescent="0.25">
      <c r="A130" s="43" t="s">
        <v>40</v>
      </c>
      <c r="B130" s="204" t="s">
        <v>203</v>
      </c>
      <c r="C130" s="204">
        <v>415</v>
      </c>
      <c r="D130" s="204" t="s">
        <v>70</v>
      </c>
      <c r="E130" s="204" t="s">
        <v>70</v>
      </c>
      <c r="F130" s="44" t="s">
        <v>337</v>
      </c>
      <c r="G130" s="44" t="s">
        <v>338</v>
      </c>
      <c r="H130" s="201">
        <v>0.5</v>
      </c>
      <c r="I130" s="260">
        <f>SUM(H130:H131)</f>
        <v>1</v>
      </c>
      <c r="J130" s="201"/>
      <c r="K130" s="201"/>
      <c r="L130" s="201"/>
      <c r="M130" s="201"/>
      <c r="N130" s="201"/>
      <c r="O130" s="201"/>
      <c r="P130" s="201"/>
      <c r="Q130" s="201"/>
      <c r="R130" s="201"/>
      <c r="S130" s="201"/>
      <c r="T130" s="201">
        <v>0.5</v>
      </c>
      <c r="U130" s="201"/>
      <c r="V130" s="201"/>
      <c r="W130" s="201"/>
      <c r="X130" s="201"/>
      <c r="Y130" s="201"/>
      <c r="Z130" s="201"/>
      <c r="AA130" s="201"/>
      <c r="AB130" s="201"/>
      <c r="AC130" s="201"/>
      <c r="AD130" s="201">
        <v>0.5</v>
      </c>
      <c r="AE130" s="201"/>
      <c r="AF130" s="201"/>
      <c r="AG130" s="201"/>
      <c r="AH130" s="31">
        <f t="shared" si="2"/>
        <v>1</v>
      </c>
      <c r="AI130" s="64">
        <v>45078</v>
      </c>
      <c r="AJ130" s="64">
        <v>45260</v>
      </c>
      <c r="AK130" s="44" t="s">
        <v>339</v>
      </c>
      <c r="AL130" s="44" t="s">
        <v>287</v>
      </c>
      <c r="AM130" s="43" t="s">
        <v>708</v>
      </c>
      <c r="AN130" s="43" t="s">
        <v>708</v>
      </c>
      <c r="AO130" s="43" t="s">
        <v>160</v>
      </c>
      <c r="AP130" s="294"/>
    </row>
    <row r="131" spans="1:42" ht="127.5" hidden="1" customHeight="1" x14ac:dyDescent="0.25">
      <c r="A131" s="43" t="s">
        <v>40</v>
      </c>
      <c r="B131" s="204" t="s">
        <v>203</v>
      </c>
      <c r="C131" s="204">
        <v>415</v>
      </c>
      <c r="D131" s="204" t="s">
        <v>70</v>
      </c>
      <c r="E131" s="204" t="s">
        <v>70</v>
      </c>
      <c r="F131" s="44" t="s">
        <v>337</v>
      </c>
      <c r="G131" s="44" t="s">
        <v>340</v>
      </c>
      <c r="H131" s="201">
        <v>0.5</v>
      </c>
      <c r="I131" s="260"/>
      <c r="J131" s="204"/>
      <c r="K131" s="204"/>
      <c r="L131" s="204"/>
      <c r="M131" s="204"/>
      <c r="N131" s="201">
        <v>0.25</v>
      </c>
      <c r="O131" s="201"/>
      <c r="P131" s="201"/>
      <c r="Q131" s="201"/>
      <c r="R131" s="201"/>
      <c r="S131" s="201"/>
      <c r="T131" s="201">
        <v>0.25</v>
      </c>
      <c r="U131" s="201"/>
      <c r="V131" s="201"/>
      <c r="W131" s="201"/>
      <c r="X131" s="201"/>
      <c r="Y131" s="201"/>
      <c r="Z131" s="201">
        <v>0.25</v>
      </c>
      <c r="AA131" s="201"/>
      <c r="AB131" s="201"/>
      <c r="AC131" s="201"/>
      <c r="AD131" s="201"/>
      <c r="AE131" s="201"/>
      <c r="AF131" s="201">
        <v>0.25</v>
      </c>
      <c r="AG131" s="201"/>
      <c r="AH131" s="31">
        <f t="shared" si="2"/>
        <v>1</v>
      </c>
      <c r="AI131" s="64">
        <v>44986</v>
      </c>
      <c r="AJ131" s="64">
        <v>45290</v>
      </c>
      <c r="AK131" s="43" t="s">
        <v>341</v>
      </c>
      <c r="AL131" s="44" t="s">
        <v>287</v>
      </c>
      <c r="AM131" s="43" t="s">
        <v>708</v>
      </c>
      <c r="AN131" s="43" t="s">
        <v>708</v>
      </c>
      <c r="AO131" s="43" t="s">
        <v>160</v>
      </c>
      <c r="AP131" s="294"/>
    </row>
    <row r="132" spans="1:42" ht="133.5" hidden="1" customHeight="1" x14ac:dyDescent="0.25">
      <c r="A132" s="43" t="s">
        <v>40</v>
      </c>
      <c r="B132" s="204" t="s">
        <v>203</v>
      </c>
      <c r="C132" s="204">
        <v>415</v>
      </c>
      <c r="D132" s="204" t="s">
        <v>70</v>
      </c>
      <c r="E132" s="204" t="s">
        <v>70</v>
      </c>
      <c r="F132" s="44" t="s">
        <v>342</v>
      </c>
      <c r="G132" s="44" t="s">
        <v>343</v>
      </c>
      <c r="H132" s="201">
        <v>1</v>
      </c>
      <c r="I132" s="201">
        <f>SUM(H132:H132)</f>
        <v>1</v>
      </c>
      <c r="J132" s="201">
        <v>0.08</v>
      </c>
      <c r="K132" s="201"/>
      <c r="L132" s="201">
        <v>0.08</v>
      </c>
      <c r="M132" s="201"/>
      <c r="N132" s="201">
        <v>0.09</v>
      </c>
      <c r="O132" s="201"/>
      <c r="P132" s="201">
        <v>0.08</v>
      </c>
      <c r="Q132" s="201"/>
      <c r="R132" s="201">
        <v>0.08</v>
      </c>
      <c r="S132" s="201"/>
      <c r="T132" s="201">
        <v>0.09</v>
      </c>
      <c r="U132" s="201"/>
      <c r="V132" s="201">
        <v>0.08</v>
      </c>
      <c r="W132" s="201"/>
      <c r="X132" s="201">
        <v>0.08</v>
      </c>
      <c r="Y132" s="201"/>
      <c r="Z132" s="201">
        <v>0.09</v>
      </c>
      <c r="AA132" s="201"/>
      <c r="AB132" s="201">
        <v>0.08</v>
      </c>
      <c r="AC132" s="201"/>
      <c r="AD132" s="201">
        <v>0.08</v>
      </c>
      <c r="AE132" s="201"/>
      <c r="AF132" s="201">
        <v>0.09</v>
      </c>
      <c r="AG132" s="201"/>
      <c r="AH132" s="31">
        <f t="shared" si="2"/>
        <v>0.99999999999999978</v>
      </c>
      <c r="AI132" s="64">
        <v>44928</v>
      </c>
      <c r="AJ132" s="64">
        <v>45290</v>
      </c>
      <c r="AK132" s="43" t="s">
        <v>344</v>
      </c>
      <c r="AL132" s="44" t="s">
        <v>287</v>
      </c>
      <c r="AM132" s="43" t="s">
        <v>708</v>
      </c>
      <c r="AN132" s="43" t="s">
        <v>708</v>
      </c>
      <c r="AO132" s="43" t="s">
        <v>160</v>
      </c>
      <c r="AP132" s="294"/>
    </row>
    <row r="133" spans="1:42" ht="137.25" hidden="1" x14ac:dyDescent="0.25">
      <c r="A133" s="43" t="s">
        <v>40</v>
      </c>
      <c r="B133" s="204" t="s">
        <v>203</v>
      </c>
      <c r="C133" s="204">
        <v>423</v>
      </c>
      <c r="D133" s="204" t="s">
        <v>70</v>
      </c>
      <c r="E133" s="204" t="s">
        <v>70</v>
      </c>
      <c r="F133" s="44" t="s">
        <v>345</v>
      </c>
      <c r="G133" s="44" t="s">
        <v>346</v>
      </c>
      <c r="H133" s="201">
        <v>1</v>
      </c>
      <c r="I133" s="201">
        <f>+H133</f>
        <v>1</v>
      </c>
      <c r="J133" s="201"/>
      <c r="K133" s="201"/>
      <c r="L133" s="201"/>
      <c r="M133" s="201"/>
      <c r="N133" s="201"/>
      <c r="O133" s="201"/>
      <c r="P133" s="201"/>
      <c r="Q133" s="201"/>
      <c r="R133" s="201"/>
      <c r="S133" s="201"/>
      <c r="T133" s="201">
        <v>0.5</v>
      </c>
      <c r="U133" s="201"/>
      <c r="V133" s="201"/>
      <c r="W133" s="201"/>
      <c r="X133" s="201"/>
      <c r="Y133" s="201"/>
      <c r="Z133" s="201"/>
      <c r="AA133" s="201"/>
      <c r="AB133" s="201"/>
      <c r="AC133" s="201"/>
      <c r="AD133" s="201">
        <v>0.5</v>
      </c>
      <c r="AE133" s="201"/>
      <c r="AF133" s="201"/>
      <c r="AG133" s="201"/>
      <c r="AH133" s="31">
        <f t="shared" si="2"/>
        <v>1</v>
      </c>
      <c r="AI133" s="64">
        <v>45078</v>
      </c>
      <c r="AJ133" s="64">
        <v>45260</v>
      </c>
      <c r="AK133" s="43" t="s">
        <v>347</v>
      </c>
      <c r="AL133" s="44" t="s">
        <v>287</v>
      </c>
      <c r="AM133" s="43" t="s">
        <v>708</v>
      </c>
      <c r="AN133" s="43" t="s">
        <v>708</v>
      </c>
      <c r="AO133" s="43" t="s">
        <v>160</v>
      </c>
      <c r="AP133" s="294"/>
    </row>
    <row r="134" spans="1:42" s="95" customFormat="1" ht="57" hidden="1" x14ac:dyDescent="0.25">
      <c r="A134" s="82" t="s">
        <v>152</v>
      </c>
      <c r="B134" s="75" t="s">
        <v>153</v>
      </c>
      <c r="C134" s="90">
        <v>329</v>
      </c>
      <c r="D134" s="223">
        <v>107</v>
      </c>
      <c r="E134" s="220">
        <v>1092564000</v>
      </c>
      <c r="F134" s="70" t="s">
        <v>404</v>
      </c>
      <c r="G134" s="70" t="s">
        <v>410</v>
      </c>
      <c r="H134" s="92">
        <v>0.25</v>
      </c>
      <c r="I134" s="217">
        <f>+H134+H135+H136+H137+H138+H140</f>
        <v>1</v>
      </c>
      <c r="J134" s="91"/>
      <c r="K134" s="91"/>
      <c r="L134" s="92">
        <v>0.5</v>
      </c>
      <c r="M134" s="91"/>
      <c r="N134" s="92">
        <v>0.5</v>
      </c>
      <c r="O134" s="91"/>
      <c r="P134" s="91"/>
      <c r="Q134" s="91"/>
      <c r="R134" s="91"/>
      <c r="S134" s="91"/>
      <c r="T134" s="91"/>
      <c r="U134" s="91"/>
      <c r="V134" s="91"/>
      <c r="W134" s="91"/>
      <c r="X134" s="93"/>
      <c r="Y134" s="93"/>
      <c r="Z134" s="91"/>
      <c r="AA134" s="93"/>
      <c r="AB134" s="91"/>
      <c r="AC134" s="91"/>
      <c r="AD134" s="91"/>
      <c r="AE134" s="91"/>
      <c r="AF134" s="91"/>
      <c r="AG134" s="91"/>
      <c r="AH134" s="92">
        <f>SUM(J134:AG134)</f>
        <v>1</v>
      </c>
      <c r="AI134" s="100">
        <v>44958</v>
      </c>
      <c r="AJ134" s="100">
        <v>45016</v>
      </c>
      <c r="AK134" s="90" t="s">
        <v>411</v>
      </c>
      <c r="AL134" s="90" t="s">
        <v>402</v>
      </c>
      <c r="AM134" s="43" t="s">
        <v>709</v>
      </c>
      <c r="AN134" s="94" t="s">
        <v>403</v>
      </c>
      <c r="AO134" s="94" t="s">
        <v>160</v>
      </c>
      <c r="AP134" s="295"/>
    </row>
    <row r="135" spans="1:42" s="95" customFormat="1" ht="85.5" hidden="1" customHeight="1" x14ac:dyDescent="0.25">
      <c r="A135" s="82" t="s">
        <v>152</v>
      </c>
      <c r="B135" s="75" t="s">
        <v>153</v>
      </c>
      <c r="C135" s="90">
        <v>329</v>
      </c>
      <c r="D135" s="224"/>
      <c r="E135" s="221"/>
      <c r="F135" s="70" t="s">
        <v>404</v>
      </c>
      <c r="G135" s="70" t="s">
        <v>412</v>
      </c>
      <c r="H135" s="92">
        <v>0.1</v>
      </c>
      <c r="I135" s="224"/>
      <c r="J135" s="91"/>
      <c r="K135" s="91"/>
      <c r="L135" s="91"/>
      <c r="M135" s="91"/>
      <c r="N135" s="92">
        <v>0.5</v>
      </c>
      <c r="O135" s="91"/>
      <c r="P135" s="92">
        <v>0.5</v>
      </c>
      <c r="Q135" s="91"/>
      <c r="R135" s="91"/>
      <c r="S135" s="91"/>
      <c r="T135" s="91"/>
      <c r="U135" s="91"/>
      <c r="V135" s="91"/>
      <c r="W135" s="91"/>
      <c r="X135" s="93"/>
      <c r="Y135" s="93"/>
      <c r="Z135" s="91"/>
      <c r="AA135" s="93"/>
      <c r="AB135" s="91"/>
      <c r="AC135" s="91"/>
      <c r="AD135" s="91"/>
      <c r="AE135" s="91"/>
      <c r="AF135" s="91"/>
      <c r="AG135" s="91"/>
      <c r="AH135" s="92">
        <f>SUM(J135:AG135)</f>
        <v>1</v>
      </c>
      <c r="AI135" s="100">
        <v>44986</v>
      </c>
      <c r="AJ135" s="100">
        <v>45046</v>
      </c>
      <c r="AK135" s="70" t="s">
        <v>413</v>
      </c>
      <c r="AL135" s="90" t="s">
        <v>402</v>
      </c>
      <c r="AM135" s="43" t="s">
        <v>709</v>
      </c>
      <c r="AN135" s="94" t="s">
        <v>403</v>
      </c>
      <c r="AO135" s="94" t="s">
        <v>160</v>
      </c>
      <c r="AP135" s="295"/>
    </row>
    <row r="136" spans="1:42" s="95" customFormat="1" ht="99.75" hidden="1" x14ac:dyDescent="0.25">
      <c r="A136" s="82" t="s">
        <v>152</v>
      </c>
      <c r="B136" s="75" t="s">
        <v>153</v>
      </c>
      <c r="C136" s="90">
        <v>329</v>
      </c>
      <c r="D136" s="224"/>
      <c r="E136" s="221"/>
      <c r="F136" s="70" t="s">
        <v>404</v>
      </c>
      <c r="G136" s="70" t="s">
        <v>415</v>
      </c>
      <c r="H136" s="92">
        <v>0.2</v>
      </c>
      <c r="I136" s="224"/>
      <c r="J136" s="91"/>
      <c r="K136" s="91"/>
      <c r="L136" s="91"/>
      <c r="M136" s="91"/>
      <c r="N136" s="91"/>
      <c r="O136" s="91"/>
      <c r="P136" s="91"/>
      <c r="Q136" s="91"/>
      <c r="R136" s="92">
        <v>0.5</v>
      </c>
      <c r="S136" s="91"/>
      <c r="T136" s="92">
        <v>0.5</v>
      </c>
      <c r="U136" s="91"/>
      <c r="V136" s="91"/>
      <c r="W136" s="91"/>
      <c r="X136" s="93"/>
      <c r="Y136" s="93"/>
      <c r="Z136" s="91"/>
      <c r="AA136" s="93"/>
      <c r="AB136" s="91"/>
      <c r="AC136" s="91"/>
      <c r="AD136" s="91"/>
      <c r="AE136" s="91"/>
      <c r="AF136" s="91"/>
      <c r="AG136" s="91"/>
      <c r="AH136" s="92">
        <f>SUM(J136:AG136)</f>
        <v>1</v>
      </c>
      <c r="AI136" s="100">
        <v>45047</v>
      </c>
      <c r="AJ136" s="100">
        <v>45107</v>
      </c>
      <c r="AK136" s="101" t="s">
        <v>416</v>
      </c>
      <c r="AL136" s="90" t="s">
        <v>402</v>
      </c>
      <c r="AM136" s="43" t="s">
        <v>709</v>
      </c>
      <c r="AN136" s="94" t="s">
        <v>403</v>
      </c>
      <c r="AO136" s="94" t="s">
        <v>160</v>
      </c>
      <c r="AP136" s="295"/>
    </row>
    <row r="137" spans="1:42" s="95" customFormat="1" ht="74.099999999999994" hidden="1" customHeight="1" x14ac:dyDescent="0.25">
      <c r="A137" s="82" t="s">
        <v>152</v>
      </c>
      <c r="B137" s="75" t="s">
        <v>153</v>
      </c>
      <c r="C137" s="90">
        <v>329</v>
      </c>
      <c r="D137" s="224"/>
      <c r="E137" s="221"/>
      <c r="F137" s="70" t="s">
        <v>404</v>
      </c>
      <c r="G137" s="70" t="s">
        <v>418</v>
      </c>
      <c r="H137" s="92">
        <v>0.15</v>
      </c>
      <c r="I137" s="224"/>
      <c r="J137" s="91"/>
      <c r="K137" s="91"/>
      <c r="L137" s="91"/>
      <c r="M137" s="91"/>
      <c r="N137" s="91"/>
      <c r="O137" s="91"/>
      <c r="P137" s="91"/>
      <c r="Q137" s="91"/>
      <c r="R137" s="91"/>
      <c r="S137" s="91"/>
      <c r="T137" s="91"/>
      <c r="U137" s="91"/>
      <c r="V137" s="92">
        <v>0.5</v>
      </c>
      <c r="W137" s="91"/>
      <c r="X137" s="96">
        <v>0.5</v>
      </c>
      <c r="Y137" s="93"/>
      <c r="Z137" s="91"/>
      <c r="AA137" s="93"/>
      <c r="AB137" s="91"/>
      <c r="AC137" s="91"/>
      <c r="AD137" s="91"/>
      <c r="AE137" s="91"/>
      <c r="AF137" s="91"/>
      <c r="AG137" s="91"/>
      <c r="AH137" s="92">
        <f>SUM(J137:AG137)</f>
        <v>1</v>
      </c>
      <c r="AI137" s="100">
        <v>45108</v>
      </c>
      <c r="AJ137" s="100">
        <v>45169</v>
      </c>
      <c r="AK137" s="101" t="s">
        <v>419</v>
      </c>
      <c r="AL137" s="90" t="s">
        <v>402</v>
      </c>
      <c r="AM137" s="43" t="s">
        <v>709</v>
      </c>
      <c r="AN137" s="94" t="s">
        <v>403</v>
      </c>
      <c r="AO137" s="94" t="s">
        <v>160</v>
      </c>
      <c r="AP137" s="295"/>
    </row>
    <row r="138" spans="1:42" s="95" customFormat="1" ht="85.5" hidden="1" x14ac:dyDescent="0.25">
      <c r="A138" s="82" t="s">
        <v>152</v>
      </c>
      <c r="B138" s="75" t="s">
        <v>153</v>
      </c>
      <c r="C138" s="90">
        <v>329</v>
      </c>
      <c r="D138" s="224"/>
      <c r="E138" s="221"/>
      <c r="F138" s="70" t="s">
        <v>404</v>
      </c>
      <c r="G138" s="70" t="s">
        <v>407</v>
      </c>
      <c r="H138" s="217">
        <v>0.25</v>
      </c>
      <c r="I138" s="224"/>
      <c r="J138" s="97"/>
      <c r="K138" s="91"/>
      <c r="L138" s="98">
        <v>0.15</v>
      </c>
      <c r="M138" s="91"/>
      <c r="N138" s="92">
        <v>0.15</v>
      </c>
      <c r="O138" s="91"/>
      <c r="P138" s="92">
        <v>0.35</v>
      </c>
      <c r="Q138" s="91"/>
      <c r="R138" s="92">
        <v>0.35</v>
      </c>
      <c r="S138" s="91"/>
      <c r="T138" s="91"/>
      <c r="U138" s="91"/>
      <c r="V138" s="91"/>
      <c r="W138" s="91"/>
      <c r="X138" s="93"/>
      <c r="Y138" s="93"/>
      <c r="Z138" s="91"/>
      <c r="AA138" s="93"/>
      <c r="AB138" s="91"/>
      <c r="AC138" s="91"/>
      <c r="AD138" s="91"/>
      <c r="AE138" s="91"/>
      <c r="AF138" s="91"/>
      <c r="AG138" s="91"/>
      <c r="AH138" s="92">
        <f t="shared" ref="AH138:AH148" si="4">SUM(J138:AG138)</f>
        <v>0.99999999999999989</v>
      </c>
      <c r="AI138" s="100">
        <v>44932</v>
      </c>
      <c r="AJ138" s="100">
        <v>45077</v>
      </c>
      <c r="AK138" s="70" t="s">
        <v>408</v>
      </c>
      <c r="AL138" s="90" t="s">
        <v>402</v>
      </c>
      <c r="AM138" s="43" t="s">
        <v>709</v>
      </c>
      <c r="AN138" s="94" t="s">
        <v>403</v>
      </c>
      <c r="AO138" s="94" t="s">
        <v>160</v>
      </c>
      <c r="AP138" s="295"/>
    </row>
    <row r="139" spans="1:42" s="95" customFormat="1" ht="85.5" hidden="1" x14ac:dyDescent="0.25">
      <c r="A139" s="82" t="s">
        <v>152</v>
      </c>
      <c r="B139" s="75" t="s">
        <v>153</v>
      </c>
      <c r="C139" s="90">
        <v>329</v>
      </c>
      <c r="D139" s="224"/>
      <c r="E139" s="221"/>
      <c r="F139" s="70" t="s">
        <v>404</v>
      </c>
      <c r="G139" s="70" t="s">
        <v>420</v>
      </c>
      <c r="H139" s="218"/>
      <c r="I139" s="224"/>
      <c r="J139" s="91"/>
      <c r="K139" s="91"/>
      <c r="L139" s="91"/>
      <c r="M139" s="91"/>
      <c r="N139" s="91"/>
      <c r="O139" s="91"/>
      <c r="P139" s="91"/>
      <c r="Q139" s="91"/>
      <c r="R139" s="91"/>
      <c r="S139" s="91"/>
      <c r="T139" s="91"/>
      <c r="U139" s="91"/>
      <c r="V139" s="92"/>
      <c r="W139" s="91"/>
      <c r="X139" s="96"/>
      <c r="Y139" s="93"/>
      <c r="Z139" s="92">
        <v>0.2</v>
      </c>
      <c r="AA139" s="93"/>
      <c r="AB139" s="92">
        <v>0.4</v>
      </c>
      <c r="AC139" s="91"/>
      <c r="AD139" s="92">
        <v>0.4</v>
      </c>
      <c r="AE139" s="91"/>
      <c r="AF139" s="91"/>
      <c r="AG139" s="91"/>
      <c r="AH139" s="92">
        <f>SUM(J139:AG139)</f>
        <v>1</v>
      </c>
      <c r="AI139" s="100">
        <v>45170</v>
      </c>
      <c r="AJ139" s="100">
        <v>45260</v>
      </c>
      <c r="AK139" s="70" t="s">
        <v>421</v>
      </c>
      <c r="AL139" s="90" t="s">
        <v>402</v>
      </c>
      <c r="AM139" s="43" t="s">
        <v>709</v>
      </c>
      <c r="AN139" s="94" t="s">
        <v>403</v>
      </c>
      <c r="AO139" s="94" t="s">
        <v>160</v>
      </c>
      <c r="AP139" s="295"/>
    </row>
    <row r="140" spans="1:42" s="95" customFormat="1" ht="57" hidden="1" x14ac:dyDescent="0.25">
      <c r="A140" s="82" t="s">
        <v>152</v>
      </c>
      <c r="B140" s="75" t="s">
        <v>153</v>
      </c>
      <c r="C140" s="90">
        <v>329</v>
      </c>
      <c r="D140" s="224"/>
      <c r="E140" s="221"/>
      <c r="F140" s="70" t="s">
        <v>404</v>
      </c>
      <c r="G140" s="70" t="s">
        <v>742</v>
      </c>
      <c r="H140" s="217">
        <v>0.05</v>
      </c>
      <c r="I140" s="224"/>
      <c r="J140" s="92"/>
      <c r="K140" s="91"/>
      <c r="L140" s="92">
        <v>1</v>
      </c>
      <c r="M140" s="91"/>
      <c r="N140" s="91"/>
      <c r="O140" s="91"/>
      <c r="P140" s="91"/>
      <c r="Q140" s="91"/>
      <c r="R140" s="91"/>
      <c r="S140" s="91"/>
      <c r="T140" s="91"/>
      <c r="U140" s="91"/>
      <c r="V140" s="91"/>
      <c r="W140" s="91"/>
      <c r="X140" s="93"/>
      <c r="Y140" s="93"/>
      <c r="Z140" s="91"/>
      <c r="AA140" s="93"/>
      <c r="AB140" s="91"/>
      <c r="AC140" s="91"/>
      <c r="AD140" s="91"/>
      <c r="AE140" s="91"/>
      <c r="AF140" s="91"/>
      <c r="AG140" s="91"/>
      <c r="AH140" s="92">
        <f>SUM(J140:AG140)</f>
        <v>1</v>
      </c>
      <c r="AI140" s="100">
        <v>44958</v>
      </c>
      <c r="AJ140" s="100">
        <v>44985</v>
      </c>
      <c r="AK140" s="101" t="s">
        <v>405</v>
      </c>
      <c r="AL140" s="90" t="s">
        <v>402</v>
      </c>
      <c r="AM140" s="43" t="s">
        <v>709</v>
      </c>
      <c r="AN140" s="94" t="s">
        <v>403</v>
      </c>
      <c r="AO140" s="94" t="s">
        <v>160</v>
      </c>
      <c r="AP140" s="295"/>
    </row>
    <row r="141" spans="1:42" s="95" customFormat="1" ht="57" hidden="1" x14ac:dyDescent="0.25">
      <c r="A141" s="82" t="s">
        <v>152</v>
      </c>
      <c r="B141" s="75" t="s">
        <v>153</v>
      </c>
      <c r="C141" s="90">
        <v>329</v>
      </c>
      <c r="D141" s="224"/>
      <c r="E141" s="221"/>
      <c r="F141" s="70" t="s">
        <v>404</v>
      </c>
      <c r="G141" s="70" t="s">
        <v>743</v>
      </c>
      <c r="H141" s="219"/>
      <c r="I141" s="224"/>
      <c r="J141" s="91"/>
      <c r="K141" s="91"/>
      <c r="L141" s="91"/>
      <c r="M141" s="91"/>
      <c r="N141" s="92">
        <v>0.2</v>
      </c>
      <c r="O141" s="91"/>
      <c r="P141" s="92">
        <v>0.4</v>
      </c>
      <c r="Q141" s="91"/>
      <c r="R141" s="92">
        <v>0.4</v>
      </c>
      <c r="S141" s="91"/>
      <c r="T141" s="91"/>
      <c r="U141" s="91"/>
      <c r="V141" s="91"/>
      <c r="W141" s="91"/>
      <c r="X141" s="93"/>
      <c r="Y141" s="93"/>
      <c r="Z141" s="91"/>
      <c r="AA141" s="93"/>
      <c r="AB141" s="91"/>
      <c r="AC141" s="91"/>
      <c r="AD141" s="91"/>
      <c r="AE141" s="91"/>
      <c r="AF141" s="91"/>
      <c r="AG141" s="91"/>
      <c r="AH141" s="92">
        <f t="shared" ref="AH141" si="5">SUM(J141:AG141)</f>
        <v>1</v>
      </c>
      <c r="AI141" s="100">
        <v>44986</v>
      </c>
      <c r="AJ141" s="100">
        <v>45077</v>
      </c>
      <c r="AK141" s="90" t="s">
        <v>409</v>
      </c>
      <c r="AL141" s="90" t="s">
        <v>402</v>
      </c>
      <c r="AM141" s="43" t="s">
        <v>709</v>
      </c>
      <c r="AN141" s="94" t="s">
        <v>403</v>
      </c>
      <c r="AO141" s="94" t="s">
        <v>160</v>
      </c>
      <c r="AP141" s="295"/>
    </row>
    <row r="142" spans="1:42" s="95" customFormat="1" ht="57" hidden="1" x14ac:dyDescent="0.25">
      <c r="A142" s="82" t="s">
        <v>152</v>
      </c>
      <c r="B142" s="75" t="s">
        <v>153</v>
      </c>
      <c r="C142" s="90">
        <v>329</v>
      </c>
      <c r="D142" s="225"/>
      <c r="E142" s="222"/>
      <c r="F142" s="70" t="s">
        <v>404</v>
      </c>
      <c r="G142" s="70" t="s">
        <v>422</v>
      </c>
      <c r="H142" s="218"/>
      <c r="I142" s="225"/>
      <c r="J142" s="91"/>
      <c r="K142" s="91"/>
      <c r="L142" s="91"/>
      <c r="M142" s="91"/>
      <c r="N142" s="91"/>
      <c r="O142" s="91"/>
      <c r="P142" s="91"/>
      <c r="Q142" s="91"/>
      <c r="R142" s="91"/>
      <c r="S142" s="91"/>
      <c r="T142" s="91"/>
      <c r="U142" s="91"/>
      <c r="V142" s="91"/>
      <c r="W142" s="91"/>
      <c r="X142" s="93"/>
      <c r="Y142" s="93"/>
      <c r="Z142" s="92"/>
      <c r="AA142" s="93"/>
      <c r="AB142" s="91"/>
      <c r="AC142" s="91"/>
      <c r="AD142" s="92">
        <v>0.4</v>
      </c>
      <c r="AE142" s="91"/>
      <c r="AF142" s="92">
        <v>0.6</v>
      </c>
      <c r="AG142" s="91"/>
      <c r="AH142" s="92">
        <f>SUM(J142:AG142)</f>
        <v>1</v>
      </c>
      <c r="AI142" s="100">
        <v>45231</v>
      </c>
      <c r="AJ142" s="100">
        <v>45275</v>
      </c>
      <c r="AK142" s="101" t="s">
        <v>423</v>
      </c>
      <c r="AL142" s="90" t="s">
        <v>402</v>
      </c>
      <c r="AM142" s="43" t="s">
        <v>709</v>
      </c>
      <c r="AN142" s="94" t="s">
        <v>403</v>
      </c>
      <c r="AO142" s="94" t="s">
        <v>160</v>
      </c>
      <c r="AP142" s="295"/>
    </row>
    <row r="143" spans="1:42" s="95" customFormat="1" ht="57" hidden="1" x14ac:dyDescent="0.25">
      <c r="A143" s="82" t="s">
        <v>152</v>
      </c>
      <c r="B143" s="75" t="s">
        <v>153</v>
      </c>
      <c r="C143" s="90">
        <v>329</v>
      </c>
      <c r="D143" s="91" t="s">
        <v>70</v>
      </c>
      <c r="E143" s="90" t="s">
        <v>70</v>
      </c>
      <c r="F143" s="70" t="s">
        <v>399</v>
      </c>
      <c r="G143" s="70" t="s">
        <v>400</v>
      </c>
      <c r="H143" s="92">
        <v>0.1</v>
      </c>
      <c r="I143" s="217">
        <f>+H143+H144+H145+H146+H147+H148</f>
        <v>1</v>
      </c>
      <c r="J143" s="92"/>
      <c r="K143" s="91"/>
      <c r="L143" s="92">
        <v>1</v>
      </c>
      <c r="M143" s="91"/>
      <c r="N143" s="91"/>
      <c r="O143" s="91"/>
      <c r="P143" s="91"/>
      <c r="Q143" s="91"/>
      <c r="R143" s="91"/>
      <c r="S143" s="91"/>
      <c r="T143" s="91"/>
      <c r="U143" s="91"/>
      <c r="V143" s="91"/>
      <c r="W143" s="91"/>
      <c r="X143" s="93"/>
      <c r="Y143" s="93"/>
      <c r="Z143" s="91"/>
      <c r="AA143" s="93"/>
      <c r="AB143" s="91"/>
      <c r="AC143" s="91"/>
      <c r="AD143" s="91"/>
      <c r="AE143" s="91"/>
      <c r="AF143" s="91"/>
      <c r="AG143" s="91"/>
      <c r="AH143" s="92">
        <f>SUM(J143:AG143)</f>
        <v>1</v>
      </c>
      <c r="AI143" s="100">
        <v>44958</v>
      </c>
      <c r="AJ143" s="100">
        <v>44985</v>
      </c>
      <c r="AK143" s="101" t="s">
        <v>401</v>
      </c>
      <c r="AL143" s="90" t="s">
        <v>402</v>
      </c>
      <c r="AM143" s="43" t="s">
        <v>709</v>
      </c>
      <c r="AN143" s="94" t="s">
        <v>403</v>
      </c>
      <c r="AO143" s="94" t="s">
        <v>160</v>
      </c>
      <c r="AP143" s="295"/>
    </row>
    <row r="144" spans="1:42" s="95" customFormat="1" ht="57" hidden="1" x14ac:dyDescent="0.25">
      <c r="A144" s="82" t="s">
        <v>152</v>
      </c>
      <c r="B144" s="75" t="s">
        <v>153</v>
      </c>
      <c r="C144" s="90">
        <v>329</v>
      </c>
      <c r="D144" s="91" t="s">
        <v>70</v>
      </c>
      <c r="E144" s="90" t="s">
        <v>70</v>
      </c>
      <c r="F144" s="70" t="s">
        <v>399</v>
      </c>
      <c r="G144" s="99" t="s">
        <v>414</v>
      </c>
      <c r="H144" s="92">
        <v>0.1</v>
      </c>
      <c r="I144" s="224"/>
      <c r="J144" s="91"/>
      <c r="K144" s="91"/>
      <c r="L144" s="91"/>
      <c r="M144" s="91"/>
      <c r="N144" s="91"/>
      <c r="O144" s="91"/>
      <c r="P144" s="91"/>
      <c r="Q144" s="91"/>
      <c r="R144" s="92">
        <v>1</v>
      </c>
      <c r="S144" s="91"/>
      <c r="T144" s="91"/>
      <c r="U144" s="91"/>
      <c r="V144" s="91"/>
      <c r="W144" s="91"/>
      <c r="X144" s="93"/>
      <c r="Y144" s="93"/>
      <c r="Z144" s="91"/>
      <c r="AA144" s="93"/>
      <c r="AB144" s="91"/>
      <c r="AC144" s="91"/>
      <c r="AD144" s="91"/>
      <c r="AE144" s="91"/>
      <c r="AF144" s="91"/>
      <c r="AG144" s="91"/>
      <c r="AH144" s="92">
        <f t="shared" si="4"/>
        <v>1</v>
      </c>
      <c r="AI144" s="100">
        <v>45047</v>
      </c>
      <c r="AJ144" s="100">
        <v>45077</v>
      </c>
      <c r="AK144" s="101" t="s">
        <v>401</v>
      </c>
      <c r="AL144" s="90" t="s">
        <v>402</v>
      </c>
      <c r="AM144" s="43" t="s">
        <v>709</v>
      </c>
      <c r="AN144" s="94" t="s">
        <v>403</v>
      </c>
      <c r="AO144" s="94" t="s">
        <v>160</v>
      </c>
      <c r="AP144" s="295"/>
    </row>
    <row r="145" spans="1:42" s="95" customFormat="1" ht="57" hidden="1" x14ac:dyDescent="0.25">
      <c r="A145" s="82" t="s">
        <v>152</v>
      </c>
      <c r="B145" s="75" t="s">
        <v>153</v>
      </c>
      <c r="C145" s="90">
        <v>330</v>
      </c>
      <c r="D145" s="91" t="s">
        <v>70</v>
      </c>
      <c r="E145" s="90" t="s">
        <v>70</v>
      </c>
      <c r="F145" s="70" t="s">
        <v>399</v>
      </c>
      <c r="G145" s="70" t="s">
        <v>417</v>
      </c>
      <c r="H145" s="92">
        <v>0.1</v>
      </c>
      <c r="I145" s="224"/>
      <c r="J145" s="91"/>
      <c r="K145" s="91"/>
      <c r="L145" s="91"/>
      <c r="M145" s="91"/>
      <c r="N145" s="91"/>
      <c r="O145" s="91"/>
      <c r="P145" s="91"/>
      <c r="Q145" s="91"/>
      <c r="R145" s="91"/>
      <c r="S145" s="91"/>
      <c r="T145" s="92">
        <v>1</v>
      </c>
      <c r="U145" s="91"/>
      <c r="V145" s="91"/>
      <c r="W145" s="91"/>
      <c r="X145" s="93"/>
      <c r="Y145" s="93"/>
      <c r="Z145" s="91"/>
      <c r="AA145" s="93"/>
      <c r="AB145" s="91"/>
      <c r="AC145" s="91"/>
      <c r="AD145" s="91"/>
      <c r="AE145" s="91"/>
      <c r="AF145" s="91"/>
      <c r="AG145" s="91"/>
      <c r="AH145" s="92">
        <f t="shared" si="4"/>
        <v>1</v>
      </c>
      <c r="AI145" s="100">
        <v>45078</v>
      </c>
      <c r="AJ145" s="100">
        <v>45107</v>
      </c>
      <c r="AK145" s="101" t="s">
        <v>401</v>
      </c>
      <c r="AL145" s="90" t="s">
        <v>402</v>
      </c>
      <c r="AM145" s="43" t="s">
        <v>709</v>
      </c>
      <c r="AN145" s="94" t="s">
        <v>403</v>
      </c>
      <c r="AO145" s="94" t="s">
        <v>160</v>
      </c>
      <c r="AP145" s="295"/>
    </row>
    <row r="146" spans="1:42" s="95" customFormat="1" ht="57" hidden="1" x14ac:dyDescent="0.25">
      <c r="A146" s="82" t="s">
        <v>152</v>
      </c>
      <c r="B146" s="75" t="s">
        <v>153</v>
      </c>
      <c r="C146" s="90">
        <v>329</v>
      </c>
      <c r="D146" s="91" t="s">
        <v>70</v>
      </c>
      <c r="E146" s="90" t="s">
        <v>70</v>
      </c>
      <c r="F146" s="70" t="s">
        <v>399</v>
      </c>
      <c r="G146" s="99" t="s">
        <v>426</v>
      </c>
      <c r="H146" s="92">
        <v>0.1</v>
      </c>
      <c r="I146" s="224"/>
      <c r="J146" s="91"/>
      <c r="K146" s="91"/>
      <c r="L146" s="91"/>
      <c r="M146" s="91"/>
      <c r="N146" s="91"/>
      <c r="O146" s="91"/>
      <c r="P146" s="91"/>
      <c r="Q146" s="91"/>
      <c r="R146" s="91"/>
      <c r="S146" s="91"/>
      <c r="T146" s="91"/>
      <c r="U146" s="91"/>
      <c r="V146" s="91"/>
      <c r="W146" s="91"/>
      <c r="X146" s="93"/>
      <c r="Y146" s="93"/>
      <c r="Z146" s="91"/>
      <c r="AA146" s="93"/>
      <c r="AB146" s="91"/>
      <c r="AC146" s="91"/>
      <c r="AD146" s="92">
        <v>0.8</v>
      </c>
      <c r="AE146" s="91"/>
      <c r="AF146" s="92">
        <v>0.2</v>
      </c>
      <c r="AG146" s="91"/>
      <c r="AH146" s="92">
        <f>SUM(J146:AG146)</f>
        <v>1</v>
      </c>
      <c r="AI146" s="100">
        <v>45231</v>
      </c>
      <c r="AJ146" s="100">
        <v>45275</v>
      </c>
      <c r="AK146" s="101" t="s">
        <v>401</v>
      </c>
      <c r="AL146" s="90" t="s">
        <v>402</v>
      </c>
      <c r="AM146" s="43" t="s">
        <v>709</v>
      </c>
      <c r="AN146" s="94" t="s">
        <v>403</v>
      </c>
      <c r="AO146" s="94" t="s">
        <v>160</v>
      </c>
      <c r="AP146" s="295"/>
    </row>
    <row r="147" spans="1:42" s="95" customFormat="1" ht="85.5" hidden="1" x14ac:dyDescent="0.25">
      <c r="A147" s="82" t="s">
        <v>152</v>
      </c>
      <c r="B147" s="75" t="s">
        <v>153</v>
      </c>
      <c r="C147" s="90">
        <v>329</v>
      </c>
      <c r="D147" s="91" t="s">
        <v>70</v>
      </c>
      <c r="E147" s="90" t="s">
        <v>70</v>
      </c>
      <c r="F147" s="70" t="s">
        <v>399</v>
      </c>
      <c r="G147" s="70" t="s">
        <v>744</v>
      </c>
      <c r="H147" s="92">
        <v>0.3</v>
      </c>
      <c r="I147" s="224"/>
      <c r="J147" s="92"/>
      <c r="K147" s="91"/>
      <c r="L147" s="92">
        <v>0.5</v>
      </c>
      <c r="M147" s="91"/>
      <c r="N147" s="92">
        <v>0.5</v>
      </c>
      <c r="O147" s="91"/>
      <c r="P147" s="91"/>
      <c r="Q147" s="91"/>
      <c r="R147" s="91"/>
      <c r="S147" s="91"/>
      <c r="T147" s="91"/>
      <c r="U147" s="91"/>
      <c r="V147" s="91"/>
      <c r="W147" s="91"/>
      <c r="X147" s="93"/>
      <c r="Y147" s="93"/>
      <c r="Z147" s="91"/>
      <c r="AA147" s="93"/>
      <c r="AB147" s="91"/>
      <c r="AC147" s="91"/>
      <c r="AD147" s="91"/>
      <c r="AE147" s="91"/>
      <c r="AF147" s="91"/>
      <c r="AG147" s="91"/>
      <c r="AH147" s="92">
        <f t="shared" ref="AH147" si="6">SUM(J147:AG147)</f>
        <v>1</v>
      </c>
      <c r="AI147" s="100">
        <v>44972</v>
      </c>
      <c r="AJ147" s="100">
        <v>45016</v>
      </c>
      <c r="AK147" s="101" t="s">
        <v>406</v>
      </c>
      <c r="AL147" s="90" t="s">
        <v>402</v>
      </c>
      <c r="AM147" s="43" t="s">
        <v>709</v>
      </c>
      <c r="AN147" s="94" t="s">
        <v>403</v>
      </c>
      <c r="AO147" s="94" t="s">
        <v>160</v>
      </c>
      <c r="AP147" s="295"/>
    </row>
    <row r="148" spans="1:42" s="95" customFormat="1" ht="57" hidden="1" x14ac:dyDescent="0.25">
      <c r="A148" s="82" t="s">
        <v>152</v>
      </c>
      <c r="B148" s="75" t="s">
        <v>153</v>
      </c>
      <c r="C148" s="90">
        <v>329</v>
      </c>
      <c r="D148" s="91" t="s">
        <v>70</v>
      </c>
      <c r="E148" s="90" t="s">
        <v>70</v>
      </c>
      <c r="F148" s="70" t="s">
        <v>399</v>
      </c>
      <c r="G148" s="70" t="s">
        <v>424</v>
      </c>
      <c r="H148" s="92">
        <v>0.3</v>
      </c>
      <c r="I148" s="225"/>
      <c r="J148" s="92">
        <v>0.05</v>
      </c>
      <c r="K148" s="91"/>
      <c r="L148" s="92">
        <v>0.1</v>
      </c>
      <c r="M148" s="91"/>
      <c r="N148" s="92">
        <v>0.1</v>
      </c>
      <c r="O148" s="91"/>
      <c r="P148" s="92">
        <v>0.1</v>
      </c>
      <c r="Q148" s="91"/>
      <c r="R148" s="92">
        <v>0.1</v>
      </c>
      <c r="S148" s="91"/>
      <c r="T148" s="92">
        <v>0.1</v>
      </c>
      <c r="U148" s="91"/>
      <c r="V148" s="92">
        <v>0.1</v>
      </c>
      <c r="W148" s="91"/>
      <c r="X148" s="92">
        <v>0.1</v>
      </c>
      <c r="Y148" s="93"/>
      <c r="Z148" s="92">
        <v>0.1</v>
      </c>
      <c r="AA148" s="93"/>
      <c r="AB148" s="92">
        <v>0.05</v>
      </c>
      <c r="AC148" s="91"/>
      <c r="AD148" s="92">
        <v>0.05</v>
      </c>
      <c r="AE148" s="91"/>
      <c r="AF148" s="92">
        <v>0.05</v>
      </c>
      <c r="AG148" s="91"/>
      <c r="AH148" s="92">
        <f t="shared" si="4"/>
        <v>1</v>
      </c>
      <c r="AI148" s="100">
        <v>44927</v>
      </c>
      <c r="AJ148" s="100">
        <v>45290</v>
      </c>
      <c r="AK148" s="101" t="s">
        <v>425</v>
      </c>
      <c r="AL148" s="90" t="s">
        <v>402</v>
      </c>
      <c r="AM148" s="43" t="s">
        <v>709</v>
      </c>
      <c r="AN148" s="94" t="s">
        <v>403</v>
      </c>
      <c r="AO148" s="94" t="s">
        <v>160</v>
      </c>
      <c r="AP148" s="295"/>
    </row>
    <row r="149" spans="1:42" ht="90" hidden="1" x14ac:dyDescent="0.25">
      <c r="A149" s="43" t="s">
        <v>40</v>
      </c>
      <c r="B149" s="204" t="s">
        <v>203</v>
      </c>
      <c r="C149" s="204">
        <v>422</v>
      </c>
      <c r="D149" s="236">
        <v>13778</v>
      </c>
      <c r="E149" s="238">
        <v>1265809000</v>
      </c>
      <c r="F149" s="77" t="s">
        <v>348</v>
      </c>
      <c r="G149" s="50" t="s">
        <v>349</v>
      </c>
      <c r="H149" s="208">
        <v>0.4</v>
      </c>
      <c r="I149" s="232">
        <f>+H149+H150+H151</f>
        <v>1</v>
      </c>
      <c r="J149" s="76" t="s">
        <v>127</v>
      </c>
      <c r="K149" s="76" t="s">
        <v>127</v>
      </c>
      <c r="L149" s="76" t="s">
        <v>127</v>
      </c>
      <c r="M149" s="76" t="s">
        <v>127</v>
      </c>
      <c r="N149" s="208">
        <v>0.25</v>
      </c>
      <c r="O149" s="76" t="s">
        <v>127</v>
      </c>
      <c r="P149" s="76" t="s">
        <v>127</v>
      </c>
      <c r="Q149" s="76" t="s">
        <v>127</v>
      </c>
      <c r="R149" s="76" t="s">
        <v>127</v>
      </c>
      <c r="S149" s="76" t="s">
        <v>127</v>
      </c>
      <c r="T149" s="208">
        <v>0.25</v>
      </c>
      <c r="U149" s="76" t="s">
        <v>127</v>
      </c>
      <c r="V149" s="76" t="s">
        <v>127</v>
      </c>
      <c r="W149" s="76" t="s">
        <v>127</v>
      </c>
      <c r="X149" s="76" t="s">
        <v>127</v>
      </c>
      <c r="Y149" s="76" t="s">
        <v>127</v>
      </c>
      <c r="Z149" s="208">
        <v>0.25</v>
      </c>
      <c r="AA149" s="76" t="s">
        <v>127</v>
      </c>
      <c r="AB149" s="76" t="s">
        <v>127</v>
      </c>
      <c r="AC149" s="76" t="s">
        <v>127</v>
      </c>
      <c r="AD149" s="76" t="s">
        <v>127</v>
      </c>
      <c r="AE149" s="76" t="s">
        <v>127</v>
      </c>
      <c r="AF149" s="208">
        <v>0.25</v>
      </c>
      <c r="AG149" s="76" t="s">
        <v>127</v>
      </c>
      <c r="AH149" s="31">
        <f>+N149+T149+Z149+AF149</f>
        <v>1</v>
      </c>
      <c r="AI149" s="79">
        <v>44986</v>
      </c>
      <c r="AJ149" s="79">
        <v>45290</v>
      </c>
      <c r="AK149" s="50" t="s">
        <v>350</v>
      </c>
      <c r="AL149" s="50" t="s">
        <v>351</v>
      </c>
      <c r="AM149" s="50" t="s">
        <v>753</v>
      </c>
      <c r="AN149" s="43" t="s">
        <v>754</v>
      </c>
      <c r="AO149" s="43" t="s">
        <v>352</v>
      </c>
      <c r="AP149" s="294"/>
    </row>
    <row r="150" spans="1:42" ht="95.25" hidden="1" customHeight="1" x14ac:dyDescent="0.25">
      <c r="A150" s="43" t="s">
        <v>40</v>
      </c>
      <c r="B150" s="204" t="s">
        <v>203</v>
      </c>
      <c r="C150" s="204">
        <v>422</v>
      </c>
      <c r="D150" s="237"/>
      <c r="E150" s="239"/>
      <c r="F150" s="77" t="s">
        <v>348</v>
      </c>
      <c r="G150" s="50" t="s">
        <v>353</v>
      </c>
      <c r="H150" s="208">
        <v>0.4</v>
      </c>
      <c r="I150" s="233"/>
      <c r="J150" s="208">
        <v>0.08</v>
      </c>
      <c r="K150" s="208" t="s">
        <v>127</v>
      </c>
      <c r="L150" s="208">
        <v>0.08</v>
      </c>
      <c r="M150" s="208" t="s">
        <v>127</v>
      </c>
      <c r="N150" s="208">
        <v>0.08</v>
      </c>
      <c r="O150" s="208" t="s">
        <v>127</v>
      </c>
      <c r="P150" s="208">
        <v>0.08</v>
      </c>
      <c r="Q150" s="208" t="s">
        <v>127</v>
      </c>
      <c r="R150" s="208">
        <v>0.08</v>
      </c>
      <c r="S150" s="208" t="s">
        <v>127</v>
      </c>
      <c r="T150" s="208">
        <v>0.08</v>
      </c>
      <c r="U150" s="208" t="s">
        <v>127</v>
      </c>
      <c r="V150" s="208">
        <v>0.08</v>
      </c>
      <c r="W150" s="208" t="s">
        <v>127</v>
      </c>
      <c r="X150" s="208">
        <v>0.08</v>
      </c>
      <c r="Y150" s="208" t="s">
        <v>127</v>
      </c>
      <c r="Z150" s="208">
        <v>0.09</v>
      </c>
      <c r="AA150" s="208" t="s">
        <v>127</v>
      </c>
      <c r="AB150" s="208">
        <v>0.09</v>
      </c>
      <c r="AC150" s="208" t="s">
        <v>127</v>
      </c>
      <c r="AD150" s="208">
        <v>0.09</v>
      </c>
      <c r="AE150" s="208" t="s">
        <v>127</v>
      </c>
      <c r="AF150" s="208">
        <v>0.09</v>
      </c>
      <c r="AG150" s="208" t="s">
        <v>127</v>
      </c>
      <c r="AH150" s="31">
        <f t="shared" ref="AH150:AH189" si="7">+J150+L150+N150+P150+R150+T150+V150+X150+Z150+AB150+AD150+AF150</f>
        <v>0.99999999999999989</v>
      </c>
      <c r="AI150" s="79">
        <v>44927</v>
      </c>
      <c r="AJ150" s="79">
        <v>45290</v>
      </c>
      <c r="AK150" s="50" t="s">
        <v>354</v>
      </c>
      <c r="AL150" s="50" t="s">
        <v>351</v>
      </c>
      <c r="AM150" s="50" t="s">
        <v>753</v>
      </c>
      <c r="AN150" s="43" t="s">
        <v>754</v>
      </c>
      <c r="AO150" s="43" t="s">
        <v>352</v>
      </c>
      <c r="AP150" s="294"/>
    </row>
    <row r="151" spans="1:42" ht="60" hidden="1" x14ac:dyDescent="0.25">
      <c r="A151" s="43" t="s">
        <v>40</v>
      </c>
      <c r="B151" s="204" t="s">
        <v>203</v>
      </c>
      <c r="C151" s="204">
        <v>422</v>
      </c>
      <c r="D151" s="237"/>
      <c r="E151" s="239"/>
      <c r="F151" s="77" t="s">
        <v>348</v>
      </c>
      <c r="G151" s="50" t="s">
        <v>355</v>
      </c>
      <c r="H151" s="208">
        <v>0.2</v>
      </c>
      <c r="I151" s="234"/>
      <c r="J151" s="76" t="s">
        <v>127</v>
      </c>
      <c r="K151" s="76" t="s">
        <v>127</v>
      </c>
      <c r="L151" s="76" t="s">
        <v>127</v>
      </c>
      <c r="M151" s="76" t="s">
        <v>127</v>
      </c>
      <c r="N151" s="76" t="s">
        <v>127</v>
      </c>
      <c r="O151" s="76" t="s">
        <v>127</v>
      </c>
      <c r="P151" s="76" t="s">
        <v>127</v>
      </c>
      <c r="Q151" s="76" t="s">
        <v>127</v>
      </c>
      <c r="R151" s="76" t="s">
        <v>127</v>
      </c>
      <c r="S151" s="76" t="s">
        <v>127</v>
      </c>
      <c r="T151" s="208">
        <v>0.5</v>
      </c>
      <c r="U151" s="76" t="s">
        <v>127</v>
      </c>
      <c r="V151" s="76" t="s">
        <v>127</v>
      </c>
      <c r="W151" s="76" t="s">
        <v>127</v>
      </c>
      <c r="X151" s="76" t="s">
        <v>127</v>
      </c>
      <c r="Y151" s="76" t="s">
        <v>127</v>
      </c>
      <c r="Z151" s="76" t="s">
        <v>127</v>
      </c>
      <c r="AA151" s="76" t="s">
        <v>127</v>
      </c>
      <c r="AB151" s="76" t="s">
        <v>127</v>
      </c>
      <c r="AC151" s="76" t="s">
        <v>127</v>
      </c>
      <c r="AD151" s="76" t="s">
        <v>127</v>
      </c>
      <c r="AE151" s="76" t="s">
        <v>127</v>
      </c>
      <c r="AF151" s="208">
        <v>0.5</v>
      </c>
      <c r="AG151" s="76" t="s">
        <v>127</v>
      </c>
      <c r="AH151" s="31">
        <v>1</v>
      </c>
      <c r="AI151" s="79">
        <v>45078</v>
      </c>
      <c r="AJ151" s="79">
        <v>45290</v>
      </c>
      <c r="AK151" s="50" t="s">
        <v>356</v>
      </c>
      <c r="AL151" s="50" t="s">
        <v>351</v>
      </c>
      <c r="AM151" s="50" t="s">
        <v>753</v>
      </c>
      <c r="AN151" s="43" t="s">
        <v>754</v>
      </c>
      <c r="AO151" s="43" t="s">
        <v>352</v>
      </c>
      <c r="AP151" s="294"/>
    </row>
    <row r="152" spans="1:42" ht="69" hidden="1" customHeight="1" x14ac:dyDescent="0.25">
      <c r="A152" s="43" t="s">
        <v>40</v>
      </c>
      <c r="B152" s="204" t="s">
        <v>203</v>
      </c>
      <c r="C152" s="204">
        <v>423</v>
      </c>
      <c r="D152" s="237">
        <v>1</v>
      </c>
      <c r="E152" s="254">
        <v>603769000</v>
      </c>
      <c r="F152" s="50" t="s">
        <v>357</v>
      </c>
      <c r="G152" s="50" t="s">
        <v>358</v>
      </c>
      <c r="H152" s="203">
        <v>0.1</v>
      </c>
      <c r="I152" s="229">
        <f>+H152+H153+H154+H155+H156+H157+H158+H159</f>
        <v>0.99999999999999989</v>
      </c>
      <c r="J152" s="208">
        <v>0.05</v>
      </c>
      <c r="K152" s="208"/>
      <c r="L152" s="208">
        <v>0.05</v>
      </c>
      <c r="M152" s="208"/>
      <c r="N152" s="208">
        <v>0.05</v>
      </c>
      <c r="O152" s="208"/>
      <c r="P152" s="208">
        <v>0.05</v>
      </c>
      <c r="Q152" s="208"/>
      <c r="R152" s="208">
        <v>0.4</v>
      </c>
      <c r="S152" s="208"/>
      <c r="T152" s="208">
        <v>0.05</v>
      </c>
      <c r="U152" s="208"/>
      <c r="V152" s="208">
        <v>0.05</v>
      </c>
      <c r="W152" s="208"/>
      <c r="X152" s="208">
        <v>0.05</v>
      </c>
      <c r="Y152" s="208"/>
      <c r="Z152" s="208">
        <v>0.05</v>
      </c>
      <c r="AA152" s="208"/>
      <c r="AB152" s="208">
        <v>0.05</v>
      </c>
      <c r="AC152" s="208"/>
      <c r="AD152" s="208">
        <v>0.05</v>
      </c>
      <c r="AE152" s="208"/>
      <c r="AF152" s="208">
        <v>0.1</v>
      </c>
      <c r="AG152" s="208"/>
      <c r="AH152" s="31">
        <f t="shared" si="7"/>
        <v>1.0000000000000004</v>
      </c>
      <c r="AI152" s="79">
        <v>44928</v>
      </c>
      <c r="AJ152" s="79">
        <v>45291</v>
      </c>
      <c r="AK152" s="50" t="s">
        <v>359</v>
      </c>
      <c r="AL152" s="50" t="s">
        <v>351</v>
      </c>
      <c r="AM152" s="50" t="s">
        <v>360</v>
      </c>
      <c r="AN152" s="50" t="s">
        <v>754</v>
      </c>
      <c r="AO152" s="50" t="s">
        <v>352</v>
      </c>
      <c r="AP152" s="294"/>
    </row>
    <row r="153" spans="1:42" ht="95.25" hidden="1" customHeight="1" x14ac:dyDescent="0.25">
      <c r="A153" s="43" t="s">
        <v>40</v>
      </c>
      <c r="B153" s="204" t="s">
        <v>203</v>
      </c>
      <c r="C153" s="204">
        <v>423</v>
      </c>
      <c r="D153" s="237"/>
      <c r="E153" s="255"/>
      <c r="F153" s="50" t="s">
        <v>357</v>
      </c>
      <c r="G153" s="50" t="s">
        <v>361</v>
      </c>
      <c r="H153" s="203">
        <v>0.1</v>
      </c>
      <c r="I153" s="230"/>
      <c r="J153" s="208"/>
      <c r="K153" s="208"/>
      <c r="L153" s="208"/>
      <c r="M153" s="208"/>
      <c r="N153" s="208"/>
      <c r="O153" s="208"/>
      <c r="P153" s="208"/>
      <c r="Q153" s="208"/>
      <c r="R153" s="208">
        <v>0.15</v>
      </c>
      <c r="S153" s="208"/>
      <c r="T153" s="208">
        <v>0.15</v>
      </c>
      <c r="U153" s="208"/>
      <c r="V153" s="208"/>
      <c r="W153" s="208"/>
      <c r="X153" s="208">
        <v>0.5</v>
      </c>
      <c r="Y153" s="208"/>
      <c r="Z153" s="208">
        <v>0.2</v>
      </c>
      <c r="AA153" s="208"/>
      <c r="AB153" s="208"/>
      <c r="AC153" s="208"/>
      <c r="AD153" s="208"/>
      <c r="AE153" s="208"/>
      <c r="AF153" s="208"/>
      <c r="AG153" s="208"/>
      <c r="AH153" s="31">
        <f>+J153+L153+N153+P153+R153+T153+V153+X153+Z153+AB153+AD153+AF153</f>
        <v>1</v>
      </c>
      <c r="AI153" s="79">
        <v>45047</v>
      </c>
      <c r="AJ153" s="79" t="s">
        <v>822</v>
      </c>
      <c r="AK153" s="50" t="s">
        <v>362</v>
      </c>
      <c r="AL153" s="50" t="s">
        <v>351</v>
      </c>
      <c r="AM153" s="50" t="s">
        <v>360</v>
      </c>
      <c r="AN153" s="50" t="s">
        <v>754</v>
      </c>
      <c r="AO153" s="50" t="s">
        <v>352</v>
      </c>
      <c r="AP153" s="294"/>
    </row>
    <row r="154" spans="1:42" ht="60" hidden="1" x14ac:dyDescent="0.25">
      <c r="A154" s="43" t="s">
        <v>40</v>
      </c>
      <c r="B154" s="204" t="s">
        <v>203</v>
      </c>
      <c r="C154" s="204">
        <v>423</v>
      </c>
      <c r="D154" s="237"/>
      <c r="E154" s="255"/>
      <c r="F154" s="50" t="s">
        <v>357</v>
      </c>
      <c r="G154" s="50" t="s">
        <v>363</v>
      </c>
      <c r="H154" s="203">
        <v>0.2</v>
      </c>
      <c r="I154" s="230"/>
      <c r="J154" s="208"/>
      <c r="K154" s="208"/>
      <c r="L154" s="208"/>
      <c r="M154" s="208"/>
      <c r="N154" s="208"/>
      <c r="O154" s="208"/>
      <c r="P154" s="208"/>
      <c r="Q154" s="208"/>
      <c r="R154" s="208">
        <v>0.33</v>
      </c>
      <c r="S154" s="208"/>
      <c r="T154" s="208"/>
      <c r="U154" s="208"/>
      <c r="V154" s="208"/>
      <c r="W154" s="208"/>
      <c r="X154" s="208">
        <v>0.33</v>
      </c>
      <c r="Y154" s="208"/>
      <c r="Z154" s="208"/>
      <c r="AA154" s="208"/>
      <c r="AB154" s="208"/>
      <c r="AC154" s="208"/>
      <c r="AD154" s="208">
        <v>0.34</v>
      </c>
      <c r="AE154" s="208"/>
      <c r="AF154" s="208"/>
      <c r="AG154" s="208"/>
      <c r="AH154" s="31">
        <f t="shared" si="7"/>
        <v>1</v>
      </c>
      <c r="AI154" s="79">
        <v>45047</v>
      </c>
      <c r="AJ154" s="79">
        <v>45260</v>
      </c>
      <c r="AK154" s="50" t="s">
        <v>364</v>
      </c>
      <c r="AL154" s="50" t="s">
        <v>351</v>
      </c>
      <c r="AM154" s="50" t="s">
        <v>360</v>
      </c>
      <c r="AN154" s="50" t="s">
        <v>754</v>
      </c>
      <c r="AO154" s="50" t="s">
        <v>352</v>
      </c>
      <c r="AP154" s="294"/>
    </row>
    <row r="155" spans="1:42" ht="60" hidden="1" x14ac:dyDescent="0.25">
      <c r="A155" s="43" t="s">
        <v>40</v>
      </c>
      <c r="B155" s="204" t="s">
        <v>203</v>
      </c>
      <c r="C155" s="204">
        <v>423</v>
      </c>
      <c r="D155" s="237"/>
      <c r="E155" s="255"/>
      <c r="F155" s="50" t="s">
        <v>357</v>
      </c>
      <c r="G155" s="50" t="s">
        <v>365</v>
      </c>
      <c r="H155" s="203">
        <v>0.1</v>
      </c>
      <c r="I155" s="230"/>
      <c r="J155" s="208"/>
      <c r="K155" s="208"/>
      <c r="L155" s="208"/>
      <c r="M155" s="208"/>
      <c r="N155" s="208"/>
      <c r="O155" s="208"/>
      <c r="P155" s="208">
        <v>0.25</v>
      </c>
      <c r="Q155" s="208"/>
      <c r="R155" s="208">
        <v>0.75</v>
      </c>
      <c r="S155" s="208"/>
      <c r="T155" s="208"/>
      <c r="U155" s="208"/>
      <c r="V155" s="208"/>
      <c r="W155" s="208"/>
      <c r="X155" s="208"/>
      <c r="Y155" s="208"/>
      <c r="Z155" s="208"/>
      <c r="AA155" s="208"/>
      <c r="AB155" s="208"/>
      <c r="AC155" s="208"/>
      <c r="AD155" s="208"/>
      <c r="AE155" s="208"/>
      <c r="AF155" s="208"/>
      <c r="AG155" s="208"/>
      <c r="AH155" s="31">
        <f t="shared" si="7"/>
        <v>1</v>
      </c>
      <c r="AI155" s="79">
        <v>45017</v>
      </c>
      <c r="AJ155" s="79">
        <v>45076</v>
      </c>
      <c r="AK155" s="50" t="s">
        <v>366</v>
      </c>
      <c r="AL155" s="50" t="s">
        <v>351</v>
      </c>
      <c r="AM155" s="50" t="s">
        <v>360</v>
      </c>
      <c r="AN155" s="50" t="s">
        <v>754</v>
      </c>
      <c r="AO155" s="50" t="s">
        <v>352</v>
      </c>
      <c r="AP155" s="294"/>
    </row>
    <row r="156" spans="1:42" ht="60" hidden="1" x14ac:dyDescent="0.25">
      <c r="A156" s="43" t="s">
        <v>40</v>
      </c>
      <c r="B156" s="204" t="s">
        <v>203</v>
      </c>
      <c r="C156" s="204">
        <v>423</v>
      </c>
      <c r="D156" s="237"/>
      <c r="E156" s="255"/>
      <c r="F156" s="50" t="s">
        <v>357</v>
      </c>
      <c r="G156" s="50" t="s">
        <v>367</v>
      </c>
      <c r="H156" s="203">
        <v>0.1</v>
      </c>
      <c r="I156" s="230"/>
      <c r="J156" s="208"/>
      <c r="K156" s="208"/>
      <c r="L156" s="208"/>
      <c r="M156" s="208"/>
      <c r="N156" s="208"/>
      <c r="O156" s="208"/>
      <c r="P156" s="208"/>
      <c r="Q156" s="208"/>
      <c r="R156" s="208">
        <v>0.33</v>
      </c>
      <c r="S156" s="208"/>
      <c r="T156" s="208">
        <v>0.33</v>
      </c>
      <c r="U156" s="208"/>
      <c r="V156" s="208">
        <v>0.34</v>
      </c>
      <c r="W156" s="208"/>
      <c r="X156" s="208"/>
      <c r="Y156" s="208"/>
      <c r="Z156" s="208"/>
      <c r="AA156" s="208"/>
      <c r="AB156" s="208"/>
      <c r="AC156" s="208"/>
      <c r="AD156" s="208"/>
      <c r="AE156" s="208"/>
      <c r="AF156" s="208"/>
      <c r="AG156" s="208"/>
      <c r="AH156" s="31">
        <f t="shared" si="7"/>
        <v>1</v>
      </c>
      <c r="AI156" s="79">
        <v>45047</v>
      </c>
      <c r="AJ156" s="79">
        <v>45137</v>
      </c>
      <c r="AK156" s="50" t="s">
        <v>368</v>
      </c>
      <c r="AL156" s="50" t="s">
        <v>351</v>
      </c>
      <c r="AM156" s="50" t="s">
        <v>360</v>
      </c>
      <c r="AN156" s="50" t="s">
        <v>754</v>
      </c>
      <c r="AO156" s="50" t="s">
        <v>352</v>
      </c>
      <c r="AP156" s="294"/>
    </row>
    <row r="157" spans="1:42" ht="75" hidden="1" x14ac:dyDescent="0.25">
      <c r="A157" s="43" t="s">
        <v>40</v>
      </c>
      <c r="B157" s="204" t="s">
        <v>203</v>
      </c>
      <c r="C157" s="204">
        <v>423</v>
      </c>
      <c r="D157" s="237"/>
      <c r="E157" s="255"/>
      <c r="F157" s="50" t="s">
        <v>357</v>
      </c>
      <c r="G157" s="50" t="s">
        <v>369</v>
      </c>
      <c r="H157" s="203">
        <v>0.1</v>
      </c>
      <c r="I157" s="230"/>
      <c r="J157" s="208"/>
      <c r="K157" s="208"/>
      <c r="L157" s="208"/>
      <c r="M157" s="208"/>
      <c r="N157" s="208">
        <v>0.25</v>
      </c>
      <c r="O157" s="208"/>
      <c r="P157" s="208"/>
      <c r="Q157" s="208"/>
      <c r="R157" s="208"/>
      <c r="S157" s="208"/>
      <c r="T157" s="208">
        <v>0.25</v>
      </c>
      <c r="U157" s="208"/>
      <c r="V157" s="208"/>
      <c r="W157" s="208"/>
      <c r="X157" s="208"/>
      <c r="Y157" s="208"/>
      <c r="Z157" s="208">
        <v>0.25</v>
      </c>
      <c r="AA157" s="208"/>
      <c r="AB157" s="208"/>
      <c r="AC157" s="208"/>
      <c r="AD157" s="208"/>
      <c r="AE157" s="204"/>
      <c r="AF157" s="208">
        <v>0.25</v>
      </c>
      <c r="AG157" s="208"/>
      <c r="AH157" s="31">
        <f t="shared" si="7"/>
        <v>1</v>
      </c>
      <c r="AI157" s="79">
        <v>44986</v>
      </c>
      <c r="AJ157" s="79">
        <v>45291</v>
      </c>
      <c r="AK157" s="50" t="s">
        <v>370</v>
      </c>
      <c r="AL157" s="50" t="s">
        <v>351</v>
      </c>
      <c r="AM157" s="50" t="s">
        <v>360</v>
      </c>
      <c r="AN157" s="50" t="s">
        <v>754</v>
      </c>
      <c r="AO157" s="50" t="s">
        <v>352</v>
      </c>
      <c r="AP157" s="294"/>
    </row>
    <row r="158" spans="1:42" ht="67.5" hidden="1" customHeight="1" x14ac:dyDescent="0.25">
      <c r="A158" s="43" t="s">
        <v>40</v>
      </c>
      <c r="B158" s="204" t="s">
        <v>203</v>
      </c>
      <c r="C158" s="204">
        <v>423</v>
      </c>
      <c r="D158" s="237"/>
      <c r="E158" s="255"/>
      <c r="F158" s="50" t="s">
        <v>357</v>
      </c>
      <c r="G158" s="50" t="s">
        <v>371</v>
      </c>
      <c r="H158" s="203">
        <v>0.2</v>
      </c>
      <c r="I158" s="230"/>
      <c r="J158" s="208"/>
      <c r="K158" s="208"/>
      <c r="L158" s="208"/>
      <c r="M158" s="208"/>
      <c r="N158" s="208"/>
      <c r="O158" s="208"/>
      <c r="P158" s="208"/>
      <c r="Q158" s="208"/>
      <c r="R158" s="208"/>
      <c r="S158" s="208"/>
      <c r="T158" s="208"/>
      <c r="U158" s="208"/>
      <c r="V158" s="208"/>
      <c r="W158" s="208"/>
      <c r="X158" s="208"/>
      <c r="Y158" s="208"/>
      <c r="Z158" s="208">
        <v>0.25</v>
      </c>
      <c r="AA158" s="208"/>
      <c r="AB158" s="208">
        <v>0.25</v>
      </c>
      <c r="AC158" s="208"/>
      <c r="AD158" s="208">
        <v>0.5</v>
      </c>
      <c r="AE158" s="208"/>
      <c r="AF158" s="208"/>
      <c r="AG158" s="208"/>
      <c r="AH158" s="31">
        <f t="shared" si="7"/>
        <v>1</v>
      </c>
      <c r="AI158" s="79">
        <v>45170</v>
      </c>
      <c r="AJ158" s="79">
        <v>45260</v>
      </c>
      <c r="AK158" s="50" t="s">
        <v>372</v>
      </c>
      <c r="AL158" s="50" t="s">
        <v>351</v>
      </c>
      <c r="AM158" s="50" t="s">
        <v>360</v>
      </c>
      <c r="AN158" s="50" t="s">
        <v>754</v>
      </c>
      <c r="AO158" s="50" t="s">
        <v>352</v>
      </c>
      <c r="AP158" s="294"/>
    </row>
    <row r="159" spans="1:42" ht="58.5" hidden="1" customHeight="1" x14ac:dyDescent="0.25">
      <c r="A159" s="43" t="s">
        <v>40</v>
      </c>
      <c r="B159" s="204" t="s">
        <v>203</v>
      </c>
      <c r="C159" s="204">
        <v>423</v>
      </c>
      <c r="D159" s="237"/>
      <c r="E159" s="256"/>
      <c r="F159" s="50" t="s">
        <v>357</v>
      </c>
      <c r="G159" s="50" t="s">
        <v>755</v>
      </c>
      <c r="H159" s="203">
        <v>0.1</v>
      </c>
      <c r="I159" s="231"/>
      <c r="J159" s="208"/>
      <c r="K159" s="208"/>
      <c r="L159" s="208"/>
      <c r="M159" s="208"/>
      <c r="N159" s="208"/>
      <c r="O159" s="208"/>
      <c r="P159" s="208"/>
      <c r="Q159" s="208"/>
      <c r="R159" s="208"/>
      <c r="S159" s="208"/>
      <c r="T159" s="208"/>
      <c r="U159" s="208"/>
      <c r="V159" s="208"/>
      <c r="W159" s="208"/>
      <c r="X159" s="208"/>
      <c r="Y159" s="208"/>
      <c r="Z159" s="208">
        <v>0.25</v>
      </c>
      <c r="AA159" s="208"/>
      <c r="AB159" s="208">
        <v>0.25</v>
      </c>
      <c r="AC159" s="208"/>
      <c r="AD159" s="208">
        <v>0.5</v>
      </c>
      <c r="AE159" s="208"/>
      <c r="AF159" s="208"/>
      <c r="AG159" s="208"/>
      <c r="AH159" s="31">
        <f t="shared" si="7"/>
        <v>1</v>
      </c>
      <c r="AI159" s="79">
        <v>45170</v>
      </c>
      <c r="AJ159" s="79">
        <v>45260</v>
      </c>
      <c r="AK159" s="50" t="s">
        <v>373</v>
      </c>
      <c r="AL159" s="50" t="s">
        <v>351</v>
      </c>
      <c r="AM159" s="50" t="s">
        <v>360</v>
      </c>
      <c r="AN159" s="50" t="s">
        <v>754</v>
      </c>
      <c r="AO159" s="50" t="s">
        <v>352</v>
      </c>
      <c r="AP159" s="294"/>
    </row>
    <row r="160" spans="1:42" ht="90" hidden="1" x14ac:dyDescent="0.25">
      <c r="A160" s="43" t="s">
        <v>40</v>
      </c>
      <c r="B160" s="204" t="s">
        <v>203</v>
      </c>
      <c r="C160" s="204">
        <v>422</v>
      </c>
      <c r="D160" s="204" t="s">
        <v>70</v>
      </c>
      <c r="E160" s="204" t="s">
        <v>70</v>
      </c>
      <c r="F160" s="50" t="s">
        <v>374</v>
      </c>
      <c r="G160" s="50" t="s">
        <v>375</v>
      </c>
      <c r="H160" s="208">
        <v>0.5</v>
      </c>
      <c r="I160" s="232">
        <f>+H160+H161</f>
        <v>1</v>
      </c>
      <c r="J160" s="76" t="s">
        <v>127</v>
      </c>
      <c r="K160" s="76" t="s">
        <v>127</v>
      </c>
      <c r="L160" s="76" t="s">
        <v>127</v>
      </c>
      <c r="M160" s="76" t="s">
        <v>127</v>
      </c>
      <c r="N160" s="76" t="s">
        <v>127</v>
      </c>
      <c r="O160" s="76" t="s">
        <v>127</v>
      </c>
      <c r="P160" s="76" t="s">
        <v>127</v>
      </c>
      <c r="Q160" s="76" t="s">
        <v>127</v>
      </c>
      <c r="R160" s="208">
        <v>0.2</v>
      </c>
      <c r="S160" s="76" t="s">
        <v>127</v>
      </c>
      <c r="T160" s="208">
        <v>0.5</v>
      </c>
      <c r="U160" s="76" t="s">
        <v>127</v>
      </c>
      <c r="V160" s="208">
        <v>0.3</v>
      </c>
      <c r="W160" s="208"/>
      <c r="X160" s="76" t="s">
        <v>127</v>
      </c>
      <c r="Y160" s="76" t="s">
        <v>127</v>
      </c>
      <c r="Z160" s="76" t="s">
        <v>127</v>
      </c>
      <c r="AA160" s="76" t="s">
        <v>127</v>
      </c>
      <c r="AB160" s="76" t="s">
        <v>127</v>
      </c>
      <c r="AC160" s="76" t="s">
        <v>127</v>
      </c>
      <c r="AD160" s="76" t="s">
        <v>127</v>
      </c>
      <c r="AE160" s="76" t="s">
        <v>127</v>
      </c>
      <c r="AF160" s="76" t="s">
        <v>127</v>
      </c>
      <c r="AG160" s="76" t="s">
        <v>127</v>
      </c>
      <c r="AH160" s="31">
        <f>R160+T160+V160</f>
        <v>1</v>
      </c>
      <c r="AI160" s="64">
        <v>45047</v>
      </c>
      <c r="AJ160" s="64">
        <v>45138</v>
      </c>
      <c r="AK160" s="50" t="s">
        <v>376</v>
      </c>
      <c r="AL160" s="50" t="s">
        <v>351</v>
      </c>
      <c r="AM160" s="50" t="s">
        <v>753</v>
      </c>
      <c r="AN160" s="43" t="s">
        <v>754</v>
      </c>
      <c r="AO160" s="50" t="s">
        <v>352</v>
      </c>
      <c r="AP160" s="294"/>
    </row>
    <row r="161" spans="1:42" ht="60" hidden="1" x14ac:dyDescent="0.25">
      <c r="A161" s="43" t="s">
        <v>40</v>
      </c>
      <c r="B161" s="204" t="s">
        <v>203</v>
      </c>
      <c r="C161" s="204">
        <v>422</v>
      </c>
      <c r="D161" s="204" t="s">
        <v>70</v>
      </c>
      <c r="E161" s="204" t="s">
        <v>70</v>
      </c>
      <c r="F161" s="50" t="s">
        <v>374</v>
      </c>
      <c r="G161" s="50" t="s">
        <v>377</v>
      </c>
      <c r="H161" s="208">
        <v>0.5</v>
      </c>
      <c r="I161" s="234"/>
      <c r="J161" s="204"/>
      <c r="K161" s="204"/>
      <c r="L161" s="204"/>
      <c r="M161" s="204"/>
      <c r="N161" s="208">
        <v>0.25</v>
      </c>
      <c r="O161" s="204"/>
      <c r="P161" s="208">
        <v>0.05</v>
      </c>
      <c r="Q161" s="204"/>
      <c r="R161" s="208">
        <v>0.2</v>
      </c>
      <c r="S161" s="204"/>
      <c r="T161" s="203">
        <v>0.25</v>
      </c>
      <c r="U161" s="204"/>
      <c r="V161" s="203">
        <v>0.25</v>
      </c>
      <c r="W161" s="204"/>
      <c r="X161" s="204"/>
      <c r="Y161" s="204"/>
      <c r="Z161" s="204"/>
      <c r="AA161" s="204"/>
      <c r="AB161" s="204"/>
      <c r="AC161" s="204"/>
      <c r="AD161" s="204"/>
      <c r="AE161" s="204"/>
      <c r="AF161" s="204"/>
      <c r="AG161" s="204"/>
      <c r="AH161" s="31">
        <f t="shared" si="7"/>
        <v>1</v>
      </c>
      <c r="AI161" s="64">
        <v>44986</v>
      </c>
      <c r="AJ161" s="64">
        <v>45138</v>
      </c>
      <c r="AK161" s="50" t="s">
        <v>378</v>
      </c>
      <c r="AL161" s="50" t="s">
        <v>351</v>
      </c>
      <c r="AM161" s="50" t="s">
        <v>753</v>
      </c>
      <c r="AN161" s="43" t="s">
        <v>754</v>
      </c>
      <c r="AO161" s="50" t="s">
        <v>352</v>
      </c>
      <c r="AP161" s="294"/>
    </row>
    <row r="162" spans="1:42" ht="81" hidden="1" customHeight="1" x14ac:dyDescent="0.25">
      <c r="A162" s="43" t="s">
        <v>40</v>
      </c>
      <c r="B162" s="204" t="s">
        <v>203</v>
      </c>
      <c r="C162" s="76">
        <v>424</v>
      </c>
      <c r="D162" s="226">
        <v>150</v>
      </c>
      <c r="E162" s="238">
        <v>899791000</v>
      </c>
      <c r="F162" s="77" t="s">
        <v>658</v>
      </c>
      <c r="G162" s="43" t="s">
        <v>379</v>
      </c>
      <c r="H162" s="208">
        <v>0.25</v>
      </c>
      <c r="I162" s="232">
        <f>+H162+H163+H164+H165+H166</f>
        <v>0.99999999999999989</v>
      </c>
      <c r="J162" s="204"/>
      <c r="K162" s="204"/>
      <c r="L162" s="164">
        <v>0.03</v>
      </c>
      <c r="M162" s="159"/>
      <c r="N162" s="164">
        <v>0.05</v>
      </c>
      <c r="O162" s="159"/>
      <c r="P162" s="164">
        <v>0.12</v>
      </c>
      <c r="Q162" s="159"/>
      <c r="R162" s="164">
        <v>0.12</v>
      </c>
      <c r="S162" s="159"/>
      <c r="T162" s="164">
        <v>0.12</v>
      </c>
      <c r="U162" s="159"/>
      <c r="V162" s="164">
        <v>0.12</v>
      </c>
      <c r="W162" s="159"/>
      <c r="X162" s="164">
        <v>0.12</v>
      </c>
      <c r="Y162" s="159"/>
      <c r="Z162" s="164">
        <v>0.1</v>
      </c>
      <c r="AA162" s="159"/>
      <c r="AB162" s="164">
        <v>0.11</v>
      </c>
      <c r="AC162" s="159"/>
      <c r="AD162" s="164">
        <v>0.11</v>
      </c>
      <c r="AE162" s="204"/>
      <c r="AF162" s="204"/>
      <c r="AG162" s="204"/>
      <c r="AH162" s="31">
        <f t="shared" si="7"/>
        <v>1</v>
      </c>
      <c r="AI162" s="64">
        <v>44958</v>
      </c>
      <c r="AJ162" s="64">
        <v>45260</v>
      </c>
      <c r="AK162" s="50" t="s">
        <v>771</v>
      </c>
      <c r="AL162" s="50" t="s">
        <v>381</v>
      </c>
      <c r="AM162" s="50" t="s">
        <v>382</v>
      </c>
      <c r="AN162" s="43" t="s">
        <v>713</v>
      </c>
      <c r="AO162" s="43" t="s">
        <v>160</v>
      </c>
      <c r="AP162" s="294"/>
    </row>
    <row r="163" spans="1:42" ht="82.5" hidden="1" customHeight="1" x14ac:dyDescent="0.25">
      <c r="A163" s="43" t="s">
        <v>40</v>
      </c>
      <c r="B163" s="204" t="s">
        <v>203</v>
      </c>
      <c r="C163" s="76">
        <v>424</v>
      </c>
      <c r="D163" s="227"/>
      <c r="E163" s="236"/>
      <c r="F163" s="77" t="s">
        <v>658</v>
      </c>
      <c r="G163" s="43" t="s">
        <v>383</v>
      </c>
      <c r="H163" s="208">
        <v>0.25</v>
      </c>
      <c r="I163" s="233"/>
      <c r="J163" s="204"/>
      <c r="K163" s="204"/>
      <c r="L163" s="204"/>
      <c r="M163" s="204"/>
      <c r="N163" s="164">
        <v>0.05</v>
      </c>
      <c r="O163" s="159"/>
      <c r="P163" s="164">
        <v>0.11</v>
      </c>
      <c r="Q163" s="159"/>
      <c r="R163" s="164">
        <v>0.11</v>
      </c>
      <c r="S163" s="159"/>
      <c r="T163" s="164">
        <v>0.11</v>
      </c>
      <c r="U163" s="159"/>
      <c r="V163" s="164">
        <v>0.11</v>
      </c>
      <c r="W163" s="159"/>
      <c r="X163" s="164">
        <v>0.11</v>
      </c>
      <c r="Y163" s="159"/>
      <c r="Z163" s="164">
        <v>0.1</v>
      </c>
      <c r="AA163" s="159"/>
      <c r="AB163" s="164">
        <v>0.1</v>
      </c>
      <c r="AC163" s="159"/>
      <c r="AD163" s="164">
        <v>0.1</v>
      </c>
      <c r="AE163" s="159"/>
      <c r="AF163" s="164">
        <v>0.1</v>
      </c>
      <c r="AG163" s="204"/>
      <c r="AH163" s="31">
        <f t="shared" si="7"/>
        <v>0.99999999999999989</v>
      </c>
      <c r="AI163" s="64">
        <v>44986</v>
      </c>
      <c r="AJ163" s="64">
        <v>45291</v>
      </c>
      <c r="AK163" s="50" t="s">
        <v>384</v>
      </c>
      <c r="AL163" s="50" t="s">
        <v>381</v>
      </c>
      <c r="AM163" s="50" t="s">
        <v>382</v>
      </c>
      <c r="AN163" s="43" t="s">
        <v>713</v>
      </c>
      <c r="AO163" s="43" t="s">
        <v>160</v>
      </c>
      <c r="AP163" s="294"/>
    </row>
    <row r="164" spans="1:42" ht="85.5" hidden="1" customHeight="1" x14ac:dyDescent="0.25">
      <c r="A164" s="43" t="s">
        <v>40</v>
      </c>
      <c r="B164" s="204" t="s">
        <v>203</v>
      </c>
      <c r="C164" s="76">
        <v>424</v>
      </c>
      <c r="D164" s="227"/>
      <c r="E164" s="236"/>
      <c r="F164" s="77" t="s">
        <v>658</v>
      </c>
      <c r="G164" s="50" t="s">
        <v>385</v>
      </c>
      <c r="H164" s="208">
        <v>0.1</v>
      </c>
      <c r="I164" s="233"/>
      <c r="J164" s="204"/>
      <c r="K164" s="204"/>
      <c r="L164" s="204"/>
      <c r="M164" s="204"/>
      <c r="N164" s="203"/>
      <c r="O164" s="204"/>
      <c r="P164" s="164">
        <v>0.1</v>
      </c>
      <c r="Q164" s="159"/>
      <c r="R164" s="164">
        <v>0.12</v>
      </c>
      <c r="S164" s="159"/>
      <c r="T164" s="164">
        <v>0.12</v>
      </c>
      <c r="U164" s="159"/>
      <c r="V164" s="164">
        <v>0.12</v>
      </c>
      <c r="W164" s="159"/>
      <c r="X164" s="164">
        <v>0.12</v>
      </c>
      <c r="Y164" s="159"/>
      <c r="Z164" s="164">
        <v>0.1</v>
      </c>
      <c r="AA164" s="159"/>
      <c r="AB164" s="164">
        <v>0.12</v>
      </c>
      <c r="AC164" s="159"/>
      <c r="AD164" s="164">
        <v>0.1</v>
      </c>
      <c r="AE164" s="159"/>
      <c r="AF164" s="164">
        <v>0.1</v>
      </c>
      <c r="AG164" s="159"/>
      <c r="AH164" s="161">
        <f t="shared" si="7"/>
        <v>0.99999999999999989</v>
      </c>
      <c r="AI164" s="162">
        <v>45017</v>
      </c>
      <c r="AJ164" s="162">
        <v>45291</v>
      </c>
      <c r="AK164" s="50" t="s">
        <v>386</v>
      </c>
      <c r="AL164" s="50" t="s">
        <v>381</v>
      </c>
      <c r="AM164" s="50" t="s">
        <v>382</v>
      </c>
      <c r="AN164" s="43" t="s">
        <v>713</v>
      </c>
      <c r="AO164" s="43" t="s">
        <v>160</v>
      </c>
      <c r="AP164" s="294"/>
    </row>
    <row r="165" spans="1:42" ht="114.75" hidden="1" customHeight="1" x14ac:dyDescent="0.25">
      <c r="A165" s="43" t="s">
        <v>40</v>
      </c>
      <c r="B165" s="204" t="s">
        <v>203</v>
      </c>
      <c r="C165" s="76">
        <v>424</v>
      </c>
      <c r="D165" s="227"/>
      <c r="E165" s="236"/>
      <c r="F165" s="77" t="s">
        <v>658</v>
      </c>
      <c r="G165" s="50" t="s">
        <v>387</v>
      </c>
      <c r="H165" s="208">
        <v>0.3</v>
      </c>
      <c r="I165" s="233"/>
      <c r="J165" s="204"/>
      <c r="K165" s="204"/>
      <c r="L165" s="80">
        <v>0.09</v>
      </c>
      <c r="M165" s="204"/>
      <c r="N165" s="80">
        <v>0.09</v>
      </c>
      <c r="O165" s="204"/>
      <c r="P165" s="80">
        <v>0.09</v>
      </c>
      <c r="Q165" s="204"/>
      <c r="R165" s="80">
        <v>0.09</v>
      </c>
      <c r="S165" s="204"/>
      <c r="T165" s="80">
        <v>0.09</v>
      </c>
      <c r="U165" s="204"/>
      <c r="V165" s="80">
        <v>0.09</v>
      </c>
      <c r="W165" s="204"/>
      <c r="X165" s="80">
        <v>0.09</v>
      </c>
      <c r="Y165" s="204"/>
      <c r="Z165" s="80">
        <v>0.09</v>
      </c>
      <c r="AA165" s="204"/>
      <c r="AB165" s="80">
        <v>0.09</v>
      </c>
      <c r="AC165" s="204"/>
      <c r="AD165" s="80">
        <v>0.09</v>
      </c>
      <c r="AE165" s="204"/>
      <c r="AF165" s="80">
        <v>0.1</v>
      </c>
      <c r="AG165" s="204"/>
      <c r="AH165" s="31">
        <f t="shared" si="7"/>
        <v>0.99999999999999978</v>
      </c>
      <c r="AI165" s="64">
        <v>44958</v>
      </c>
      <c r="AJ165" s="64">
        <v>45291</v>
      </c>
      <c r="AK165" s="50" t="s">
        <v>777</v>
      </c>
      <c r="AL165" s="50" t="s">
        <v>381</v>
      </c>
      <c r="AM165" s="50" t="s">
        <v>382</v>
      </c>
      <c r="AN165" s="43" t="s">
        <v>713</v>
      </c>
      <c r="AO165" s="43" t="s">
        <v>160</v>
      </c>
      <c r="AP165" s="294"/>
    </row>
    <row r="166" spans="1:42" ht="73.5" hidden="1" customHeight="1" x14ac:dyDescent="0.25">
      <c r="A166" s="43" t="s">
        <v>40</v>
      </c>
      <c r="B166" s="204" t="s">
        <v>203</v>
      </c>
      <c r="C166" s="76">
        <v>424</v>
      </c>
      <c r="D166" s="228"/>
      <c r="E166" s="236"/>
      <c r="F166" s="77" t="s">
        <v>658</v>
      </c>
      <c r="G166" s="50" t="s">
        <v>389</v>
      </c>
      <c r="H166" s="208">
        <v>0.1</v>
      </c>
      <c r="I166" s="234"/>
      <c r="J166" s="204"/>
      <c r="K166" s="204"/>
      <c r="L166" s="204"/>
      <c r="M166" s="204"/>
      <c r="N166" s="204"/>
      <c r="O166" s="204"/>
      <c r="P166" s="204"/>
      <c r="Q166" s="204"/>
      <c r="R166" s="204"/>
      <c r="S166" s="204"/>
      <c r="T166" s="204"/>
      <c r="U166" s="204"/>
      <c r="V166" s="80">
        <v>0.1</v>
      </c>
      <c r="W166" s="204"/>
      <c r="X166" s="203">
        <v>0.25</v>
      </c>
      <c r="Y166" s="204"/>
      <c r="Z166" s="203">
        <v>0.25</v>
      </c>
      <c r="AA166" s="204"/>
      <c r="AB166" s="203">
        <v>0.2</v>
      </c>
      <c r="AC166" s="204"/>
      <c r="AD166" s="203">
        <v>0.2</v>
      </c>
      <c r="AE166" s="204"/>
      <c r="AF166" s="204"/>
      <c r="AG166" s="204"/>
      <c r="AH166" s="31">
        <f t="shared" si="7"/>
        <v>1</v>
      </c>
      <c r="AI166" s="64">
        <v>45108</v>
      </c>
      <c r="AJ166" s="64">
        <v>45260</v>
      </c>
      <c r="AK166" s="50" t="s">
        <v>780</v>
      </c>
      <c r="AL166" s="50" t="s">
        <v>381</v>
      </c>
      <c r="AM166" s="50" t="s">
        <v>382</v>
      </c>
      <c r="AN166" s="43" t="s">
        <v>713</v>
      </c>
      <c r="AO166" s="43" t="s">
        <v>160</v>
      </c>
      <c r="AP166" s="294"/>
    </row>
    <row r="167" spans="1:42" ht="60" hidden="1" x14ac:dyDescent="0.25">
      <c r="A167" s="43" t="s">
        <v>40</v>
      </c>
      <c r="B167" s="204" t="s">
        <v>203</v>
      </c>
      <c r="C167" s="204">
        <v>424</v>
      </c>
      <c r="D167" s="204" t="s">
        <v>70</v>
      </c>
      <c r="E167" s="204" t="s">
        <v>70</v>
      </c>
      <c r="F167" s="43" t="s">
        <v>626</v>
      </c>
      <c r="G167" s="43" t="s">
        <v>630</v>
      </c>
      <c r="H167" s="208">
        <v>1</v>
      </c>
      <c r="I167" s="203">
        <f>+H167</f>
        <v>1</v>
      </c>
      <c r="J167" s="204"/>
      <c r="K167" s="204"/>
      <c r="L167" s="204"/>
      <c r="M167" s="204"/>
      <c r="N167" s="204"/>
      <c r="O167" s="204"/>
      <c r="P167" s="203">
        <v>0.25</v>
      </c>
      <c r="Q167" s="204"/>
      <c r="R167" s="204"/>
      <c r="S167" s="204"/>
      <c r="T167" s="204"/>
      <c r="U167" s="204"/>
      <c r="V167" s="203">
        <v>0.25</v>
      </c>
      <c r="W167" s="204"/>
      <c r="X167" s="204"/>
      <c r="Y167" s="204"/>
      <c r="Z167" s="204"/>
      <c r="AA167" s="204"/>
      <c r="AB167" s="203">
        <v>0.25</v>
      </c>
      <c r="AC167" s="204"/>
      <c r="AD167" s="204"/>
      <c r="AE167" s="204"/>
      <c r="AF167" s="203">
        <v>0.25</v>
      </c>
      <c r="AG167" s="204"/>
      <c r="AH167" s="31">
        <f t="shared" si="7"/>
        <v>1</v>
      </c>
      <c r="AI167" s="64">
        <v>45017</v>
      </c>
      <c r="AJ167" s="64">
        <v>45291</v>
      </c>
      <c r="AK167" s="43" t="s">
        <v>629</v>
      </c>
      <c r="AL167" s="43" t="s">
        <v>287</v>
      </c>
      <c r="AM167" s="43" t="s">
        <v>708</v>
      </c>
      <c r="AN167" s="43" t="s">
        <v>708</v>
      </c>
      <c r="AO167" s="43" t="s">
        <v>160</v>
      </c>
      <c r="AP167" s="294"/>
    </row>
    <row r="168" spans="1:42" ht="61.5" hidden="1" customHeight="1" x14ac:dyDescent="0.25">
      <c r="A168" s="43" t="s">
        <v>40</v>
      </c>
      <c r="B168" s="204" t="s">
        <v>203</v>
      </c>
      <c r="C168" s="76">
        <v>424</v>
      </c>
      <c r="D168" s="211" t="s">
        <v>70</v>
      </c>
      <c r="E168" s="211" t="s">
        <v>70</v>
      </c>
      <c r="F168" s="50" t="s">
        <v>391</v>
      </c>
      <c r="G168" s="50" t="s">
        <v>392</v>
      </c>
      <c r="H168" s="203">
        <v>0.25</v>
      </c>
      <c r="I168" s="240">
        <f>+H168+H169+H170+H171</f>
        <v>1</v>
      </c>
      <c r="J168" s="204"/>
      <c r="K168" s="204"/>
      <c r="L168" s="204"/>
      <c r="M168" s="204"/>
      <c r="N168" s="203">
        <v>1</v>
      </c>
      <c r="O168" s="56"/>
      <c r="P168" s="204"/>
      <c r="Q168" s="204"/>
      <c r="R168" s="204"/>
      <c r="S168" s="204"/>
      <c r="T168" s="204"/>
      <c r="U168" s="204"/>
      <c r="V168" s="203"/>
      <c r="W168" s="203"/>
      <c r="X168" s="204"/>
      <c r="Y168" s="204"/>
      <c r="Z168" s="204"/>
      <c r="AA168" s="204"/>
      <c r="AB168" s="204"/>
      <c r="AC168" s="204"/>
      <c r="AD168" s="204"/>
      <c r="AE168" s="204"/>
      <c r="AF168" s="204"/>
      <c r="AG168" s="204"/>
      <c r="AH168" s="31">
        <f t="shared" si="7"/>
        <v>1</v>
      </c>
      <c r="AI168" s="64">
        <v>44986</v>
      </c>
      <c r="AJ168" s="64">
        <v>45015</v>
      </c>
      <c r="AK168" s="43" t="s">
        <v>393</v>
      </c>
      <c r="AL168" s="50" t="s">
        <v>381</v>
      </c>
      <c r="AM168" s="50" t="s">
        <v>382</v>
      </c>
      <c r="AN168" s="43" t="s">
        <v>713</v>
      </c>
      <c r="AO168" s="43" t="s">
        <v>160</v>
      </c>
      <c r="AP168" s="294"/>
    </row>
    <row r="169" spans="1:42" ht="58.5" hidden="1" customHeight="1" x14ac:dyDescent="0.25">
      <c r="A169" s="43" t="s">
        <v>40</v>
      </c>
      <c r="B169" s="204" t="s">
        <v>203</v>
      </c>
      <c r="C169" s="76">
        <v>424</v>
      </c>
      <c r="D169" s="211" t="s">
        <v>70</v>
      </c>
      <c r="E169" s="211" t="s">
        <v>70</v>
      </c>
      <c r="F169" s="50" t="s">
        <v>391</v>
      </c>
      <c r="G169" s="50" t="s">
        <v>394</v>
      </c>
      <c r="H169" s="203">
        <v>0.25</v>
      </c>
      <c r="I169" s="257"/>
      <c r="J169" s="204"/>
      <c r="K169" s="204"/>
      <c r="L169" s="204"/>
      <c r="M169" s="204"/>
      <c r="N169" s="204"/>
      <c r="O169" s="204"/>
      <c r="P169" s="164">
        <v>0.1</v>
      </c>
      <c r="Q169" s="159"/>
      <c r="R169" s="164">
        <v>0.2</v>
      </c>
      <c r="S169" s="159"/>
      <c r="T169" s="164">
        <v>0.2</v>
      </c>
      <c r="U169" s="159"/>
      <c r="V169" s="164">
        <v>0.25</v>
      </c>
      <c r="W169" s="159"/>
      <c r="X169" s="164">
        <v>0.25</v>
      </c>
      <c r="Y169" s="159"/>
      <c r="Z169" s="164"/>
      <c r="AA169" s="159"/>
      <c r="AB169" s="159"/>
      <c r="AC169" s="159"/>
      <c r="AD169" s="159"/>
      <c r="AE169" s="159"/>
      <c r="AF169" s="159"/>
      <c r="AG169" s="159"/>
      <c r="AH169" s="161">
        <v>1</v>
      </c>
      <c r="AI169" s="162">
        <v>45017</v>
      </c>
      <c r="AJ169" s="162">
        <v>45168</v>
      </c>
      <c r="AK169" s="43" t="s">
        <v>393</v>
      </c>
      <c r="AL169" s="50" t="s">
        <v>381</v>
      </c>
      <c r="AM169" s="50" t="s">
        <v>382</v>
      </c>
      <c r="AN169" s="43" t="s">
        <v>713</v>
      </c>
      <c r="AO169" s="43" t="s">
        <v>160</v>
      </c>
      <c r="AP169" s="294"/>
    </row>
    <row r="170" spans="1:42" ht="56.25" hidden="1" customHeight="1" x14ac:dyDescent="0.25">
      <c r="A170" s="43" t="s">
        <v>40</v>
      </c>
      <c r="B170" s="204" t="s">
        <v>203</v>
      </c>
      <c r="C170" s="76">
        <v>424</v>
      </c>
      <c r="D170" s="211" t="s">
        <v>70</v>
      </c>
      <c r="E170" s="211" t="s">
        <v>70</v>
      </c>
      <c r="F170" s="50" t="s">
        <v>391</v>
      </c>
      <c r="G170" s="50" t="s">
        <v>395</v>
      </c>
      <c r="H170" s="203">
        <v>0.25</v>
      </c>
      <c r="I170" s="257"/>
      <c r="J170" s="204"/>
      <c r="K170" s="204"/>
      <c r="L170" s="203">
        <v>1</v>
      </c>
      <c r="M170" s="204"/>
      <c r="N170" s="204"/>
      <c r="O170" s="204"/>
      <c r="P170" s="204"/>
      <c r="Q170" s="204"/>
      <c r="R170" s="204"/>
      <c r="S170" s="204"/>
      <c r="T170" s="204"/>
      <c r="U170" s="204"/>
      <c r="V170" s="204"/>
      <c r="W170" s="204"/>
      <c r="X170" s="204"/>
      <c r="Y170" s="204"/>
      <c r="Z170" s="204"/>
      <c r="AA170" s="204"/>
      <c r="AB170" s="204"/>
      <c r="AC170" s="204"/>
      <c r="AD170" s="204"/>
      <c r="AE170" s="204"/>
      <c r="AF170" s="204"/>
      <c r="AG170" s="204"/>
      <c r="AH170" s="31">
        <f t="shared" si="7"/>
        <v>1</v>
      </c>
      <c r="AI170" s="64">
        <v>44958</v>
      </c>
      <c r="AJ170" s="64">
        <v>44985</v>
      </c>
      <c r="AK170" s="43" t="s">
        <v>396</v>
      </c>
      <c r="AL170" s="50" t="s">
        <v>381</v>
      </c>
      <c r="AM170" s="50" t="s">
        <v>382</v>
      </c>
      <c r="AN170" s="43" t="s">
        <v>713</v>
      </c>
      <c r="AO170" s="43" t="s">
        <v>160</v>
      </c>
      <c r="AP170" s="294"/>
    </row>
    <row r="171" spans="1:42" ht="70.5" hidden="1" customHeight="1" x14ac:dyDescent="0.25">
      <c r="A171" s="43" t="s">
        <v>40</v>
      </c>
      <c r="B171" s="204" t="s">
        <v>203</v>
      </c>
      <c r="C171" s="76">
        <v>424</v>
      </c>
      <c r="D171" s="211" t="s">
        <v>70</v>
      </c>
      <c r="E171" s="211" t="s">
        <v>70</v>
      </c>
      <c r="F171" s="50" t="s">
        <v>391</v>
      </c>
      <c r="G171" s="50" t="s">
        <v>397</v>
      </c>
      <c r="H171" s="203">
        <v>0.25</v>
      </c>
      <c r="I171" s="258"/>
      <c r="J171" s="169">
        <v>0.16</v>
      </c>
      <c r="K171" s="170"/>
      <c r="L171" s="169">
        <v>0.16</v>
      </c>
      <c r="M171" s="170"/>
      <c r="N171" s="169">
        <v>0.16</v>
      </c>
      <c r="O171" s="170"/>
      <c r="P171" s="169">
        <v>0.16</v>
      </c>
      <c r="Q171" s="170"/>
      <c r="R171" s="169">
        <v>0.16</v>
      </c>
      <c r="S171" s="170"/>
      <c r="T171" s="169">
        <v>0.2</v>
      </c>
      <c r="U171" s="170"/>
      <c r="V171" s="170"/>
      <c r="W171" s="170"/>
      <c r="X171" s="170"/>
      <c r="Y171" s="170"/>
      <c r="Z171" s="170"/>
      <c r="AA171" s="170"/>
      <c r="AB171" s="170"/>
      <c r="AC171" s="170"/>
      <c r="AD171" s="170"/>
      <c r="AE171" s="170"/>
      <c r="AF171" s="170"/>
      <c r="AG171" s="170"/>
      <c r="AH171" s="171">
        <v>1</v>
      </c>
      <c r="AI171" s="172">
        <v>44927</v>
      </c>
      <c r="AJ171" s="172">
        <v>45107</v>
      </c>
      <c r="AK171" s="50" t="s">
        <v>398</v>
      </c>
      <c r="AL171" s="50" t="s">
        <v>381</v>
      </c>
      <c r="AM171" s="50" t="s">
        <v>382</v>
      </c>
      <c r="AN171" s="43" t="s">
        <v>713</v>
      </c>
      <c r="AO171" s="43" t="s">
        <v>160</v>
      </c>
      <c r="AP171" s="294"/>
    </row>
    <row r="172" spans="1:42" ht="60" hidden="1" x14ac:dyDescent="0.25">
      <c r="A172" s="43" t="s">
        <v>40</v>
      </c>
      <c r="B172" s="204" t="s">
        <v>203</v>
      </c>
      <c r="C172" s="204">
        <v>424</v>
      </c>
      <c r="D172" s="226">
        <v>224</v>
      </c>
      <c r="E172" s="238">
        <v>2563267000</v>
      </c>
      <c r="F172" s="43" t="s">
        <v>659</v>
      </c>
      <c r="G172" s="44" t="s">
        <v>427</v>
      </c>
      <c r="H172" s="31">
        <v>0.2</v>
      </c>
      <c r="I172" s="212">
        <f>+H172+H173+H174+H175+H176+H177</f>
        <v>1</v>
      </c>
      <c r="J172" s="31"/>
      <c r="K172" s="31"/>
      <c r="L172" s="31"/>
      <c r="M172" s="31"/>
      <c r="N172" s="161">
        <v>0.12</v>
      </c>
      <c r="O172" s="161"/>
      <c r="P172" s="161">
        <v>0.12</v>
      </c>
      <c r="Q172" s="161"/>
      <c r="R172" s="161">
        <v>0.12</v>
      </c>
      <c r="S172" s="161"/>
      <c r="T172" s="161">
        <v>0.12</v>
      </c>
      <c r="U172" s="161"/>
      <c r="V172" s="161">
        <v>0.13</v>
      </c>
      <c r="W172" s="161"/>
      <c r="X172" s="161">
        <v>0.13</v>
      </c>
      <c r="Y172" s="161"/>
      <c r="Z172" s="161">
        <v>0.13</v>
      </c>
      <c r="AA172" s="161"/>
      <c r="AB172" s="161">
        <v>0.13</v>
      </c>
      <c r="AC172" s="161"/>
      <c r="AD172" s="161"/>
      <c r="AE172" s="161"/>
      <c r="AF172" s="161"/>
      <c r="AG172" s="161"/>
      <c r="AH172" s="161">
        <f t="shared" ref="AH172" si="8">+J172+L172+N172+P172+R172+T172+V172+X172+Z172+AB172+AD172+AF172</f>
        <v>1</v>
      </c>
      <c r="AI172" s="168">
        <v>44986</v>
      </c>
      <c r="AJ172" s="168">
        <v>45230</v>
      </c>
      <c r="AK172" s="44" t="s">
        <v>428</v>
      </c>
      <c r="AL172" s="43" t="s">
        <v>429</v>
      </c>
      <c r="AM172" s="43" t="s">
        <v>612</v>
      </c>
      <c r="AN172" s="44" t="s">
        <v>711</v>
      </c>
      <c r="AO172" s="43" t="s">
        <v>430</v>
      </c>
      <c r="AP172" s="294"/>
    </row>
    <row r="173" spans="1:42" ht="60" hidden="1" x14ac:dyDescent="0.25">
      <c r="A173" s="43" t="s">
        <v>40</v>
      </c>
      <c r="B173" s="204" t="s">
        <v>203</v>
      </c>
      <c r="C173" s="204">
        <v>424</v>
      </c>
      <c r="D173" s="227"/>
      <c r="E173" s="239"/>
      <c r="F173" s="43" t="s">
        <v>660</v>
      </c>
      <c r="G173" s="44" t="s">
        <v>431</v>
      </c>
      <c r="H173" s="31">
        <v>0.05</v>
      </c>
      <c r="I173" s="213"/>
      <c r="J173" s="31"/>
      <c r="K173" s="31"/>
      <c r="L173" s="31"/>
      <c r="M173" s="31"/>
      <c r="N173" s="161">
        <v>0.12</v>
      </c>
      <c r="O173" s="161"/>
      <c r="P173" s="161">
        <v>0.12</v>
      </c>
      <c r="Q173" s="161"/>
      <c r="R173" s="161">
        <v>0.12</v>
      </c>
      <c r="S173" s="161"/>
      <c r="T173" s="161">
        <v>0.12</v>
      </c>
      <c r="U173" s="161"/>
      <c r="V173" s="161">
        <v>0.13</v>
      </c>
      <c r="W173" s="161"/>
      <c r="X173" s="161">
        <v>0.13</v>
      </c>
      <c r="Y173" s="161"/>
      <c r="Z173" s="161">
        <v>0.13</v>
      </c>
      <c r="AA173" s="161"/>
      <c r="AB173" s="161">
        <v>0.13</v>
      </c>
      <c r="AC173" s="161"/>
      <c r="AD173" s="161"/>
      <c r="AE173" s="161"/>
      <c r="AF173" s="161"/>
      <c r="AG173" s="161"/>
      <c r="AH173" s="161">
        <f t="shared" si="7"/>
        <v>1</v>
      </c>
      <c r="AI173" s="168">
        <v>44986</v>
      </c>
      <c r="AJ173" s="168">
        <v>45230</v>
      </c>
      <c r="AK173" s="44" t="s">
        <v>432</v>
      </c>
      <c r="AL173" s="43" t="s">
        <v>429</v>
      </c>
      <c r="AM173" s="43" t="s">
        <v>612</v>
      </c>
      <c r="AN173" s="44" t="s">
        <v>711</v>
      </c>
      <c r="AO173" s="43" t="s">
        <v>430</v>
      </c>
      <c r="AP173" s="294"/>
    </row>
    <row r="174" spans="1:42" ht="135" hidden="1" x14ac:dyDescent="0.25">
      <c r="A174" s="43" t="s">
        <v>40</v>
      </c>
      <c r="B174" s="204" t="s">
        <v>203</v>
      </c>
      <c r="C174" s="204">
        <v>424</v>
      </c>
      <c r="D174" s="227"/>
      <c r="E174" s="239"/>
      <c r="F174" s="43" t="s">
        <v>659</v>
      </c>
      <c r="G174" s="44" t="s">
        <v>433</v>
      </c>
      <c r="H174" s="31">
        <v>0.25</v>
      </c>
      <c r="I174" s="213"/>
      <c r="J174" s="31"/>
      <c r="K174" s="31"/>
      <c r="L174" s="31"/>
      <c r="M174" s="31"/>
      <c r="N174" s="161">
        <v>0.12</v>
      </c>
      <c r="O174" s="161"/>
      <c r="P174" s="161">
        <v>0.12</v>
      </c>
      <c r="Q174" s="161"/>
      <c r="R174" s="161">
        <v>0.12</v>
      </c>
      <c r="S174" s="161"/>
      <c r="T174" s="161">
        <v>0.12</v>
      </c>
      <c r="U174" s="161"/>
      <c r="V174" s="161">
        <v>0.13</v>
      </c>
      <c r="W174" s="161"/>
      <c r="X174" s="161">
        <v>0.13</v>
      </c>
      <c r="Y174" s="161"/>
      <c r="Z174" s="161">
        <v>0.13</v>
      </c>
      <c r="AA174" s="161"/>
      <c r="AB174" s="161">
        <v>0.13</v>
      </c>
      <c r="AC174" s="161"/>
      <c r="AD174" s="161"/>
      <c r="AE174" s="161"/>
      <c r="AF174" s="161"/>
      <c r="AG174" s="161"/>
      <c r="AH174" s="161">
        <f t="shared" si="7"/>
        <v>1</v>
      </c>
      <c r="AI174" s="168">
        <v>44986</v>
      </c>
      <c r="AJ174" s="168">
        <v>45230</v>
      </c>
      <c r="AK174" s="44" t="s">
        <v>434</v>
      </c>
      <c r="AL174" s="43" t="s">
        <v>429</v>
      </c>
      <c r="AM174" s="43" t="s">
        <v>612</v>
      </c>
      <c r="AN174" s="44" t="s">
        <v>711</v>
      </c>
      <c r="AO174" s="43" t="s">
        <v>430</v>
      </c>
      <c r="AP174" s="294"/>
    </row>
    <row r="175" spans="1:42" ht="117.75" hidden="1" customHeight="1" x14ac:dyDescent="0.25">
      <c r="A175" s="43" t="s">
        <v>40</v>
      </c>
      <c r="B175" s="204" t="s">
        <v>203</v>
      </c>
      <c r="C175" s="204">
        <v>424</v>
      </c>
      <c r="D175" s="227"/>
      <c r="E175" s="239"/>
      <c r="F175" s="43" t="s">
        <v>659</v>
      </c>
      <c r="G175" s="44" t="s">
        <v>435</v>
      </c>
      <c r="H175" s="31">
        <v>0.25</v>
      </c>
      <c r="I175" s="213"/>
      <c r="J175" s="31"/>
      <c r="K175" s="31"/>
      <c r="L175" s="31"/>
      <c r="M175" s="31"/>
      <c r="N175" s="161">
        <v>0.15</v>
      </c>
      <c r="O175" s="161"/>
      <c r="P175" s="161">
        <v>0.15</v>
      </c>
      <c r="Q175" s="161"/>
      <c r="R175" s="161">
        <v>0.12</v>
      </c>
      <c r="S175" s="161"/>
      <c r="T175" s="161">
        <v>0.12</v>
      </c>
      <c r="U175" s="161"/>
      <c r="V175" s="161">
        <v>0.12</v>
      </c>
      <c r="W175" s="161"/>
      <c r="X175" s="161">
        <v>0.12</v>
      </c>
      <c r="Y175" s="161"/>
      <c r="Z175" s="161">
        <v>0.12</v>
      </c>
      <c r="AA175" s="161"/>
      <c r="AB175" s="161">
        <v>0.1</v>
      </c>
      <c r="AC175" s="161"/>
      <c r="AD175" s="161"/>
      <c r="AE175" s="161"/>
      <c r="AF175" s="161"/>
      <c r="AG175" s="161"/>
      <c r="AH175" s="161">
        <f t="shared" si="7"/>
        <v>1</v>
      </c>
      <c r="AI175" s="168">
        <v>44986</v>
      </c>
      <c r="AJ175" s="168">
        <v>45230</v>
      </c>
      <c r="AK175" s="44" t="s">
        <v>436</v>
      </c>
      <c r="AL175" s="43" t="s">
        <v>429</v>
      </c>
      <c r="AM175" s="43" t="s">
        <v>612</v>
      </c>
      <c r="AN175" s="44" t="s">
        <v>711</v>
      </c>
      <c r="AO175" s="43" t="s">
        <v>430</v>
      </c>
      <c r="AP175" s="294"/>
    </row>
    <row r="176" spans="1:42" ht="75" hidden="1" x14ac:dyDescent="0.25">
      <c r="A176" s="43" t="s">
        <v>40</v>
      </c>
      <c r="B176" s="204" t="s">
        <v>203</v>
      </c>
      <c r="C176" s="204">
        <v>424</v>
      </c>
      <c r="D176" s="227"/>
      <c r="E176" s="239"/>
      <c r="F176" s="43" t="s">
        <v>659</v>
      </c>
      <c r="G176" s="44" t="s">
        <v>437</v>
      </c>
      <c r="H176" s="31">
        <v>0.2</v>
      </c>
      <c r="I176" s="213"/>
      <c r="J176" s="31">
        <v>0.1</v>
      </c>
      <c r="K176" s="31"/>
      <c r="L176" s="31">
        <v>0.1</v>
      </c>
      <c r="M176" s="31"/>
      <c r="N176" s="31">
        <v>0.1</v>
      </c>
      <c r="O176" s="31"/>
      <c r="P176" s="31">
        <v>0.1</v>
      </c>
      <c r="Q176" s="31"/>
      <c r="R176" s="31">
        <v>0.1</v>
      </c>
      <c r="S176" s="31"/>
      <c r="T176" s="31">
        <v>0.1</v>
      </c>
      <c r="U176" s="31"/>
      <c r="V176" s="31">
        <v>0.1</v>
      </c>
      <c r="W176" s="31"/>
      <c r="X176" s="31">
        <v>0.1</v>
      </c>
      <c r="Y176" s="31"/>
      <c r="Z176" s="31">
        <v>0.1</v>
      </c>
      <c r="AA176" s="31"/>
      <c r="AB176" s="31">
        <v>0.1</v>
      </c>
      <c r="AC176" s="31"/>
      <c r="AD176" s="31"/>
      <c r="AE176" s="31"/>
      <c r="AF176" s="31"/>
      <c r="AG176" s="31"/>
      <c r="AH176" s="31">
        <f t="shared" si="7"/>
        <v>0.99999999999999989</v>
      </c>
      <c r="AI176" s="62">
        <v>44928</v>
      </c>
      <c r="AJ176" s="62">
        <v>45230</v>
      </c>
      <c r="AK176" s="44" t="s">
        <v>438</v>
      </c>
      <c r="AL176" s="43" t="s">
        <v>429</v>
      </c>
      <c r="AM176" s="43" t="s">
        <v>612</v>
      </c>
      <c r="AN176" s="44" t="s">
        <v>711</v>
      </c>
      <c r="AO176" s="43" t="s">
        <v>430</v>
      </c>
      <c r="AP176" s="294"/>
    </row>
    <row r="177" spans="1:42" ht="75" hidden="1" x14ac:dyDescent="0.25">
      <c r="A177" s="43" t="s">
        <v>40</v>
      </c>
      <c r="B177" s="204" t="s">
        <v>203</v>
      </c>
      <c r="C177" s="204">
        <v>424</v>
      </c>
      <c r="D177" s="228"/>
      <c r="E177" s="239"/>
      <c r="F177" s="43" t="s">
        <v>659</v>
      </c>
      <c r="G177" s="44" t="s">
        <v>439</v>
      </c>
      <c r="H177" s="31">
        <v>0.05</v>
      </c>
      <c r="I177" s="214"/>
      <c r="J177" s="31"/>
      <c r="K177" s="31"/>
      <c r="L177" s="31"/>
      <c r="M177" s="31"/>
      <c r="N177" s="31"/>
      <c r="O177" s="31"/>
      <c r="P177" s="31"/>
      <c r="Q177" s="31"/>
      <c r="R177" s="31">
        <v>0.2</v>
      </c>
      <c r="S177" s="31"/>
      <c r="T177" s="31">
        <v>0.2</v>
      </c>
      <c r="U177" s="31"/>
      <c r="V177" s="31">
        <v>0.2</v>
      </c>
      <c r="W177" s="31"/>
      <c r="X177" s="31">
        <v>0.2</v>
      </c>
      <c r="Y177" s="31"/>
      <c r="Z177" s="31">
        <v>0.2</v>
      </c>
      <c r="AA177" s="31"/>
      <c r="AB177" s="31"/>
      <c r="AC177" s="31"/>
      <c r="AD177" s="31"/>
      <c r="AE177" s="31"/>
      <c r="AF177" s="31"/>
      <c r="AG177" s="31"/>
      <c r="AH177" s="31">
        <f t="shared" si="7"/>
        <v>1</v>
      </c>
      <c r="AI177" s="62">
        <v>45047</v>
      </c>
      <c r="AJ177" s="62">
        <v>45199</v>
      </c>
      <c r="AK177" s="44" t="s">
        <v>440</v>
      </c>
      <c r="AL177" s="43" t="s">
        <v>429</v>
      </c>
      <c r="AM177" s="43" t="s">
        <v>612</v>
      </c>
      <c r="AN177" s="44" t="s">
        <v>711</v>
      </c>
      <c r="AO177" s="43" t="s">
        <v>430</v>
      </c>
      <c r="AP177" s="294"/>
    </row>
    <row r="178" spans="1:42" ht="60" hidden="1" x14ac:dyDescent="0.25">
      <c r="A178" s="43" t="s">
        <v>40</v>
      </c>
      <c r="B178" s="204" t="s">
        <v>203</v>
      </c>
      <c r="C178" s="204">
        <v>424</v>
      </c>
      <c r="D178" s="227">
        <v>1200</v>
      </c>
      <c r="E178" s="239"/>
      <c r="F178" s="43" t="s">
        <v>661</v>
      </c>
      <c r="G178" s="44" t="s">
        <v>441</v>
      </c>
      <c r="H178" s="31">
        <v>0.2</v>
      </c>
      <c r="I178" s="213">
        <f>+H178+H179+H180+H181</f>
        <v>1</v>
      </c>
      <c r="J178" s="31"/>
      <c r="K178" s="31"/>
      <c r="L178" s="31"/>
      <c r="M178" s="31"/>
      <c r="N178" s="161">
        <v>0.12</v>
      </c>
      <c r="O178" s="161"/>
      <c r="P178" s="161">
        <v>0.12</v>
      </c>
      <c r="Q178" s="161"/>
      <c r="R178" s="161">
        <v>0.12</v>
      </c>
      <c r="S178" s="161"/>
      <c r="T178" s="161">
        <v>0.12</v>
      </c>
      <c r="U178" s="161"/>
      <c r="V178" s="161">
        <v>0.12</v>
      </c>
      <c r="W178" s="161"/>
      <c r="X178" s="161">
        <v>0.1</v>
      </c>
      <c r="Y178" s="161"/>
      <c r="Z178" s="161">
        <v>0.1</v>
      </c>
      <c r="AA178" s="161"/>
      <c r="AB178" s="161">
        <v>0.2</v>
      </c>
      <c r="AC178" s="161"/>
      <c r="AD178" s="161"/>
      <c r="AE178" s="161"/>
      <c r="AF178" s="161"/>
      <c r="AG178" s="161"/>
      <c r="AH178" s="161">
        <f t="shared" si="7"/>
        <v>1</v>
      </c>
      <c r="AI178" s="168">
        <v>44986</v>
      </c>
      <c r="AJ178" s="168">
        <v>45230</v>
      </c>
      <c r="AK178" s="44" t="s">
        <v>440</v>
      </c>
      <c r="AL178" s="43" t="s">
        <v>429</v>
      </c>
      <c r="AM178" s="43" t="s">
        <v>612</v>
      </c>
      <c r="AN178" s="44" t="s">
        <v>711</v>
      </c>
      <c r="AO178" s="43" t="s">
        <v>430</v>
      </c>
      <c r="AP178" s="294"/>
    </row>
    <row r="179" spans="1:42" ht="135" hidden="1" x14ac:dyDescent="0.25">
      <c r="A179" s="43" t="s">
        <v>40</v>
      </c>
      <c r="B179" s="204" t="s">
        <v>203</v>
      </c>
      <c r="C179" s="204">
        <v>424</v>
      </c>
      <c r="D179" s="227"/>
      <c r="E179" s="239"/>
      <c r="F179" s="43" t="s">
        <v>661</v>
      </c>
      <c r="G179" s="44" t="s">
        <v>442</v>
      </c>
      <c r="H179" s="31">
        <v>0.3</v>
      </c>
      <c r="I179" s="213"/>
      <c r="J179" s="31"/>
      <c r="K179" s="31"/>
      <c r="L179" s="31"/>
      <c r="M179" s="31"/>
      <c r="N179" s="161">
        <v>0.1</v>
      </c>
      <c r="O179" s="161"/>
      <c r="P179" s="161">
        <v>0.2</v>
      </c>
      <c r="Q179" s="161"/>
      <c r="R179" s="161">
        <v>0.12</v>
      </c>
      <c r="S179" s="161"/>
      <c r="T179" s="161">
        <v>0.12</v>
      </c>
      <c r="U179" s="161"/>
      <c r="V179" s="161">
        <v>0.12</v>
      </c>
      <c r="W179" s="161"/>
      <c r="X179" s="161">
        <v>0.12</v>
      </c>
      <c r="Y179" s="161"/>
      <c r="Z179" s="161">
        <v>0.12</v>
      </c>
      <c r="AA179" s="161"/>
      <c r="AB179" s="161">
        <v>0.1</v>
      </c>
      <c r="AC179" s="161"/>
      <c r="AD179" s="161"/>
      <c r="AE179" s="161"/>
      <c r="AF179" s="161"/>
      <c r="AG179" s="161"/>
      <c r="AH179" s="161">
        <f t="shared" si="7"/>
        <v>1</v>
      </c>
      <c r="AI179" s="168">
        <v>44986</v>
      </c>
      <c r="AJ179" s="168">
        <v>45230</v>
      </c>
      <c r="AK179" s="44" t="s">
        <v>434</v>
      </c>
      <c r="AL179" s="43" t="s">
        <v>429</v>
      </c>
      <c r="AM179" s="43" t="s">
        <v>612</v>
      </c>
      <c r="AN179" s="44" t="s">
        <v>711</v>
      </c>
      <c r="AO179" s="43" t="s">
        <v>430</v>
      </c>
      <c r="AP179" s="294"/>
    </row>
    <row r="180" spans="1:42" ht="134.25" hidden="1" customHeight="1" x14ac:dyDescent="0.25">
      <c r="A180" s="43" t="s">
        <v>40</v>
      </c>
      <c r="B180" s="204" t="s">
        <v>203</v>
      </c>
      <c r="C180" s="204">
        <v>424</v>
      </c>
      <c r="D180" s="227"/>
      <c r="E180" s="239"/>
      <c r="F180" s="43" t="s">
        <v>661</v>
      </c>
      <c r="G180" s="44" t="s">
        <v>443</v>
      </c>
      <c r="H180" s="31">
        <v>0.4</v>
      </c>
      <c r="I180" s="213"/>
      <c r="J180" s="31"/>
      <c r="K180" s="31"/>
      <c r="L180" s="31"/>
      <c r="M180" s="31"/>
      <c r="N180" s="161">
        <v>0.15</v>
      </c>
      <c r="O180" s="161"/>
      <c r="P180" s="161">
        <v>0.15</v>
      </c>
      <c r="Q180" s="161"/>
      <c r="R180" s="161">
        <v>0.12</v>
      </c>
      <c r="S180" s="161"/>
      <c r="T180" s="161">
        <v>0.12</v>
      </c>
      <c r="U180" s="161"/>
      <c r="V180" s="161">
        <v>0.12</v>
      </c>
      <c r="W180" s="161"/>
      <c r="X180" s="161">
        <v>0.12</v>
      </c>
      <c r="Y180" s="161"/>
      <c r="Z180" s="161">
        <v>0.12</v>
      </c>
      <c r="AA180" s="161"/>
      <c r="AB180" s="161">
        <v>0.1</v>
      </c>
      <c r="AC180" s="161"/>
      <c r="AD180" s="161"/>
      <c r="AE180" s="161"/>
      <c r="AF180" s="161"/>
      <c r="AG180" s="161"/>
      <c r="AH180" s="161">
        <f t="shared" si="7"/>
        <v>1</v>
      </c>
      <c r="AI180" s="168">
        <v>44986</v>
      </c>
      <c r="AJ180" s="168">
        <v>45230</v>
      </c>
      <c r="AK180" s="44" t="s">
        <v>444</v>
      </c>
      <c r="AL180" s="43" t="s">
        <v>429</v>
      </c>
      <c r="AM180" s="43" t="s">
        <v>612</v>
      </c>
      <c r="AN180" s="44" t="s">
        <v>711</v>
      </c>
      <c r="AO180" s="43" t="s">
        <v>430</v>
      </c>
      <c r="AP180" s="294"/>
    </row>
    <row r="181" spans="1:42" ht="75" hidden="1" x14ac:dyDescent="0.25">
      <c r="A181" s="43" t="s">
        <v>40</v>
      </c>
      <c r="B181" s="204" t="s">
        <v>203</v>
      </c>
      <c r="C181" s="204">
        <v>424</v>
      </c>
      <c r="D181" s="228"/>
      <c r="E181" s="239"/>
      <c r="F181" s="43" t="s">
        <v>661</v>
      </c>
      <c r="G181" s="44" t="s">
        <v>820</v>
      </c>
      <c r="H181" s="31">
        <v>0.1</v>
      </c>
      <c r="I181" s="214"/>
      <c r="J181" s="31"/>
      <c r="K181" s="31"/>
      <c r="L181" s="31"/>
      <c r="M181" s="31"/>
      <c r="N181" s="31"/>
      <c r="O181" s="31"/>
      <c r="P181" s="31"/>
      <c r="Q181" s="31"/>
      <c r="R181" s="31"/>
      <c r="S181" s="31"/>
      <c r="T181" s="31"/>
      <c r="U181" s="31"/>
      <c r="V181" s="31"/>
      <c r="W181" s="31"/>
      <c r="X181" s="161">
        <v>1</v>
      </c>
      <c r="Y181" s="161"/>
      <c r="Z181" s="161"/>
      <c r="AA181" s="161"/>
      <c r="AB181" s="161"/>
      <c r="AC181" s="161"/>
      <c r="AD181" s="161"/>
      <c r="AE181" s="161"/>
      <c r="AF181" s="161"/>
      <c r="AG181" s="161"/>
      <c r="AH181" s="161">
        <f t="shared" si="7"/>
        <v>1</v>
      </c>
      <c r="AI181" s="168">
        <v>45139</v>
      </c>
      <c r="AJ181" s="168">
        <v>45168</v>
      </c>
      <c r="AK181" s="44" t="s">
        <v>438</v>
      </c>
      <c r="AL181" s="43" t="s">
        <v>429</v>
      </c>
      <c r="AM181" s="43" t="s">
        <v>612</v>
      </c>
      <c r="AN181" s="44" t="s">
        <v>711</v>
      </c>
      <c r="AO181" s="43" t="s">
        <v>430</v>
      </c>
      <c r="AP181" s="294"/>
    </row>
    <row r="182" spans="1:42" ht="75" hidden="1" x14ac:dyDescent="0.25">
      <c r="A182" s="43" t="s">
        <v>40</v>
      </c>
      <c r="B182" s="204" t="s">
        <v>203</v>
      </c>
      <c r="C182" s="204">
        <v>424</v>
      </c>
      <c r="D182" s="202" t="s">
        <v>70</v>
      </c>
      <c r="E182" s="202" t="s">
        <v>70</v>
      </c>
      <c r="F182" s="43" t="s">
        <v>446</v>
      </c>
      <c r="G182" s="44" t="s">
        <v>447</v>
      </c>
      <c r="H182" s="209">
        <v>0.1</v>
      </c>
      <c r="I182" s="212">
        <f>+H182+H183+H184+H185+H186+H187+H188+H189</f>
        <v>1</v>
      </c>
      <c r="J182" s="201"/>
      <c r="K182" s="204"/>
      <c r="L182" s="203"/>
      <c r="M182" s="204"/>
      <c r="N182" s="164">
        <v>1</v>
      </c>
      <c r="O182" s="159"/>
      <c r="P182" s="164"/>
      <c r="Q182" s="159"/>
      <c r="R182" s="164"/>
      <c r="S182" s="159"/>
      <c r="T182" s="164"/>
      <c r="U182" s="159"/>
      <c r="V182" s="164"/>
      <c r="W182" s="159"/>
      <c r="X182" s="159"/>
      <c r="Y182" s="159"/>
      <c r="Z182" s="159"/>
      <c r="AA182" s="159"/>
      <c r="AB182" s="159"/>
      <c r="AC182" s="159"/>
      <c r="AD182" s="159"/>
      <c r="AE182" s="159"/>
      <c r="AF182" s="159"/>
      <c r="AG182" s="159"/>
      <c r="AH182" s="161">
        <f t="shared" si="7"/>
        <v>1</v>
      </c>
      <c r="AI182" s="168">
        <v>44986</v>
      </c>
      <c r="AJ182" s="168">
        <v>45015</v>
      </c>
      <c r="AK182" s="44" t="s">
        <v>448</v>
      </c>
      <c r="AL182" s="43" t="s">
        <v>429</v>
      </c>
      <c r="AM182" s="43" t="s">
        <v>612</v>
      </c>
      <c r="AN182" s="44" t="s">
        <v>711</v>
      </c>
      <c r="AO182" s="43" t="s">
        <v>430</v>
      </c>
      <c r="AP182" s="294"/>
    </row>
    <row r="183" spans="1:42" ht="120" hidden="1" x14ac:dyDescent="0.25">
      <c r="A183" s="43" t="s">
        <v>40</v>
      </c>
      <c r="B183" s="204" t="s">
        <v>203</v>
      </c>
      <c r="C183" s="204">
        <v>424</v>
      </c>
      <c r="D183" s="202" t="s">
        <v>70</v>
      </c>
      <c r="E183" s="202" t="s">
        <v>70</v>
      </c>
      <c r="F183" s="43" t="s">
        <v>446</v>
      </c>
      <c r="G183" s="44" t="s">
        <v>449</v>
      </c>
      <c r="H183" s="209">
        <v>0.1</v>
      </c>
      <c r="I183" s="213"/>
      <c r="J183" s="31"/>
      <c r="K183" s="31"/>
      <c r="L183" s="31"/>
      <c r="M183" s="31"/>
      <c r="N183" s="161">
        <v>0.15</v>
      </c>
      <c r="O183" s="161"/>
      <c r="P183" s="161">
        <v>0.15</v>
      </c>
      <c r="Q183" s="161"/>
      <c r="R183" s="161">
        <v>0.12</v>
      </c>
      <c r="S183" s="161"/>
      <c r="T183" s="161">
        <v>0.12</v>
      </c>
      <c r="U183" s="161"/>
      <c r="V183" s="161">
        <v>0.12</v>
      </c>
      <c r="W183" s="161"/>
      <c r="X183" s="161">
        <v>0.12</v>
      </c>
      <c r="Y183" s="161"/>
      <c r="Z183" s="161">
        <v>0.12</v>
      </c>
      <c r="AA183" s="161"/>
      <c r="AB183" s="161">
        <v>0.1</v>
      </c>
      <c r="AC183" s="161"/>
      <c r="AD183" s="161"/>
      <c r="AE183" s="161"/>
      <c r="AF183" s="161"/>
      <c r="AG183" s="161"/>
      <c r="AH183" s="161">
        <f>+J183+L183+N183+P183+R183+T183+V183+X183+Z183+AB183+AD183+AF183</f>
        <v>1</v>
      </c>
      <c r="AI183" s="168">
        <v>44986</v>
      </c>
      <c r="AJ183" s="168">
        <v>45230</v>
      </c>
      <c r="AK183" s="44" t="s">
        <v>450</v>
      </c>
      <c r="AL183" s="43" t="s">
        <v>429</v>
      </c>
      <c r="AM183" s="43" t="s">
        <v>612</v>
      </c>
      <c r="AN183" s="44" t="s">
        <v>711</v>
      </c>
      <c r="AO183" s="43" t="s">
        <v>430</v>
      </c>
      <c r="AP183" s="294"/>
    </row>
    <row r="184" spans="1:42" ht="60" hidden="1" x14ac:dyDescent="0.25">
      <c r="A184" s="43" t="s">
        <v>40</v>
      </c>
      <c r="B184" s="204" t="s">
        <v>203</v>
      </c>
      <c r="C184" s="204">
        <v>424</v>
      </c>
      <c r="D184" s="202" t="s">
        <v>70</v>
      </c>
      <c r="E184" s="202" t="s">
        <v>70</v>
      </c>
      <c r="F184" s="43" t="s">
        <v>446</v>
      </c>
      <c r="G184" s="44" t="s">
        <v>451</v>
      </c>
      <c r="H184" s="209">
        <v>0.1</v>
      </c>
      <c r="I184" s="213"/>
      <c r="J184" s="208">
        <v>0.08</v>
      </c>
      <c r="K184" s="208" t="s">
        <v>127</v>
      </c>
      <c r="L184" s="208">
        <v>0.08</v>
      </c>
      <c r="M184" s="208" t="s">
        <v>127</v>
      </c>
      <c r="N184" s="208">
        <v>0.08</v>
      </c>
      <c r="O184" s="208" t="s">
        <v>127</v>
      </c>
      <c r="P184" s="208">
        <v>0.08</v>
      </c>
      <c r="Q184" s="208" t="s">
        <v>127</v>
      </c>
      <c r="R184" s="208">
        <v>0.08</v>
      </c>
      <c r="S184" s="208" t="s">
        <v>127</v>
      </c>
      <c r="T184" s="208">
        <v>0.08</v>
      </c>
      <c r="U184" s="208" t="s">
        <v>127</v>
      </c>
      <c r="V184" s="208">
        <v>0.08</v>
      </c>
      <c r="W184" s="208" t="s">
        <v>127</v>
      </c>
      <c r="X184" s="208">
        <v>0.08</v>
      </c>
      <c r="Y184" s="208" t="s">
        <v>127</v>
      </c>
      <c r="Z184" s="208">
        <v>0.09</v>
      </c>
      <c r="AA184" s="208" t="s">
        <v>127</v>
      </c>
      <c r="AB184" s="208">
        <v>0.09</v>
      </c>
      <c r="AC184" s="208" t="s">
        <v>127</v>
      </c>
      <c r="AD184" s="208">
        <v>0.09</v>
      </c>
      <c r="AE184" s="208" t="s">
        <v>127</v>
      </c>
      <c r="AF184" s="208">
        <v>0.09</v>
      </c>
      <c r="AG184" s="208" t="s">
        <v>127</v>
      </c>
      <c r="AH184" s="31">
        <f t="shared" si="7"/>
        <v>0.99999999999999989</v>
      </c>
      <c r="AI184" s="62">
        <v>44927</v>
      </c>
      <c r="AJ184" s="62">
        <v>45291</v>
      </c>
      <c r="AK184" s="44" t="s">
        <v>452</v>
      </c>
      <c r="AL184" s="43" t="s">
        <v>429</v>
      </c>
      <c r="AM184" s="43" t="s">
        <v>612</v>
      </c>
      <c r="AN184" s="44" t="s">
        <v>711</v>
      </c>
      <c r="AO184" s="43" t="s">
        <v>430</v>
      </c>
      <c r="AP184" s="294"/>
    </row>
    <row r="185" spans="1:42" ht="60" hidden="1" x14ac:dyDescent="0.25">
      <c r="A185" s="43" t="s">
        <v>40</v>
      </c>
      <c r="B185" s="204" t="s">
        <v>203</v>
      </c>
      <c r="C185" s="204">
        <v>424</v>
      </c>
      <c r="D185" s="202" t="s">
        <v>70</v>
      </c>
      <c r="E185" s="202" t="s">
        <v>70</v>
      </c>
      <c r="F185" s="43" t="s">
        <v>446</v>
      </c>
      <c r="G185" s="44" t="s">
        <v>453</v>
      </c>
      <c r="H185" s="209">
        <v>0.1</v>
      </c>
      <c r="I185" s="213"/>
      <c r="J185" s="31"/>
      <c r="K185" s="31"/>
      <c r="L185" s="31"/>
      <c r="M185" s="31"/>
      <c r="N185" s="31"/>
      <c r="O185" s="31"/>
      <c r="P185" s="31"/>
      <c r="Q185" s="31"/>
      <c r="R185" s="31"/>
      <c r="S185" s="31"/>
      <c r="T185" s="31"/>
      <c r="U185" s="31"/>
      <c r="V185" s="31"/>
      <c r="W185" s="31"/>
      <c r="X185" s="31"/>
      <c r="Y185" s="31"/>
      <c r="Z185" s="31"/>
      <c r="AA185" s="31"/>
      <c r="AB185" s="31"/>
      <c r="AC185" s="31"/>
      <c r="AD185" s="31">
        <v>1</v>
      </c>
      <c r="AE185" s="31"/>
      <c r="AF185" s="31"/>
      <c r="AG185" s="31"/>
      <c r="AH185" s="31">
        <f t="shared" si="7"/>
        <v>1</v>
      </c>
      <c r="AI185" s="62">
        <v>45231</v>
      </c>
      <c r="AJ185" s="62">
        <v>45260</v>
      </c>
      <c r="AK185" s="44" t="s">
        <v>454</v>
      </c>
      <c r="AL185" s="43" t="s">
        <v>429</v>
      </c>
      <c r="AM185" s="43" t="s">
        <v>612</v>
      </c>
      <c r="AN185" s="44" t="s">
        <v>711</v>
      </c>
      <c r="AO185" s="43" t="s">
        <v>430</v>
      </c>
      <c r="AP185" s="294"/>
    </row>
    <row r="186" spans="1:42" ht="60" hidden="1" x14ac:dyDescent="0.25">
      <c r="A186" s="43" t="s">
        <v>40</v>
      </c>
      <c r="B186" s="204" t="s">
        <v>203</v>
      </c>
      <c r="C186" s="204">
        <v>424</v>
      </c>
      <c r="D186" s="202" t="s">
        <v>70</v>
      </c>
      <c r="E186" s="202" t="s">
        <v>70</v>
      </c>
      <c r="F186" s="43" t="s">
        <v>446</v>
      </c>
      <c r="G186" s="44" t="s">
        <v>455</v>
      </c>
      <c r="H186" s="209">
        <v>0.1</v>
      </c>
      <c r="I186" s="213"/>
      <c r="J186" s="31"/>
      <c r="K186" s="31"/>
      <c r="L186" s="31"/>
      <c r="M186" s="31"/>
      <c r="N186" s="31"/>
      <c r="O186" s="31"/>
      <c r="P186" s="31"/>
      <c r="Q186" s="31"/>
      <c r="R186" s="31"/>
      <c r="S186" s="31"/>
      <c r="T186" s="31"/>
      <c r="U186" s="31"/>
      <c r="V186" s="31"/>
      <c r="W186" s="31"/>
      <c r="X186" s="31"/>
      <c r="Y186" s="31"/>
      <c r="Z186" s="31"/>
      <c r="AA186" s="31"/>
      <c r="AB186" s="31"/>
      <c r="AC186" s="31"/>
      <c r="AD186" s="31">
        <v>1</v>
      </c>
      <c r="AE186" s="31"/>
      <c r="AF186" s="31"/>
      <c r="AG186" s="31"/>
      <c r="AH186" s="31">
        <f t="shared" si="7"/>
        <v>1</v>
      </c>
      <c r="AI186" s="62">
        <v>45231</v>
      </c>
      <c r="AJ186" s="62">
        <v>45260</v>
      </c>
      <c r="AK186" s="44" t="s">
        <v>454</v>
      </c>
      <c r="AL186" s="43" t="s">
        <v>429</v>
      </c>
      <c r="AM186" s="43" t="s">
        <v>612</v>
      </c>
      <c r="AN186" s="44" t="s">
        <v>711</v>
      </c>
      <c r="AO186" s="43" t="s">
        <v>430</v>
      </c>
      <c r="AP186" s="294"/>
    </row>
    <row r="187" spans="1:42" ht="108.75" hidden="1" customHeight="1" x14ac:dyDescent="0.25">
      <c r="A187" s="43" t="s">
        <v>40</v>
      </c>
      <c r="B187" s="204" t="s">
        <v>203</v>
      </c>
      <c r="C187" s="204">
        <v>424</v>
      </c>
      <c r="D187" s="202" t="s">
        <v>70</v>
      </c>
      <c r="E187" s="202" t="s">
        <v>70</v>
      </c>
      <c r="F187" s="43" t="s">
        <v>446</v>
      </c>
      <c r="G187" s="44" t="s">
        <v>456</v>
      </c>
      <c r="H187" s="209">
        <v>0.1</v>
      </c>
      <c r="I187" s="213"/>
      <c r="J187" s="31"/>
      <c r="K187" s="31"/>
      <c r="L187" s="31">
        <v>0.15</v>
      </c>
      <c r="M187" s="31"/>
      <c r="N187" s="31">
        <v>0.25</v>
      </c>
      <c r="O187" s="31"/>
      <c r="P187" s="31"/>
      <c r="Q187" s="31"/>
      <c r="R187" s="31">
        <v>0.15</v>
      </c>
      <c r="S187" s="31"/>
      <c r="T187" s="31">
        <v>0.2</v>
      </c>
      <c r="U187" s="31"/>
      <c r="V187" s="31">
        <v>0.25</v>
      </c>
      <c r="W187" s="31"/>
      <c r="X187" s="31"/>
      <c r="Y187" s="31"/>
      <c r="Z187" s="31"/>
      <c r="AA187" s="31"/>
      <c r="AB187" s="31"/>
      <c r="AC187" s="31"/>
      <c r="AD187" s="31"/>
      <c r="AE187" s="31"/>
      <c r="AF187" s="31"/>
      <c r="AG187" s="31"/>
      <c r="AH187" s="31">
        <f t="shared" si="7"/>
        <v>1</v>
      </c>
      <c r="AI187" s="62">
        <v>44958</v>
      </c>
      <c r="AJ187" s="62">
        <v>45138</v>
      </c>
      <c r="AK187" s="44" t="s">
        <v>457</v>
      </c>
      <c r="AL187" s="43" t="s">
        <v>429</v>
      </c>
      <c r="AM187" s="43" t="s">
        <v>612</v>
      </c>
      <c r="AN187" s="44" t="s">
        <v>711</v>
      </c>
      <c r="AO187" s="43" t="s">
        <v>430</v>
      </c>
      <c r="AP187" s="294"/>
    </row>
    <row r="188" spans="1:42" s="175" customFormat="1" ht="183" hidden="1" customHeight="1" x14ac:dyDescent="0.25">
      <c r="A188" s="158" t="s">
        <v>40</v>
      </c>
      <c r="B188" s="159" t="s">
        <v>203</v>
      </c>
      <c r="C188" s="159">
        <v>424</v>
      </c>
      <c r="D188" s="173" t="s">
        <v>70</v>
      </c>
      <c r="E188" s="173" t="s">
        <v>70</v>
      </c>
      <c r="F188" s="158" t="s">
        <v>446</v>
      </c>
      <c r="G188" s="158" t="s">
        <v>831</v>
      </c>
      <c r="H188" s="174">
        <v>0.1</v>
      </c>
      <c r="I188" s="213"/>
      <c r="J188" s="161"/>
      <c r="K188" s="161"/>
      <c r="L188" s="161"/>
      <c r="M188" s="161"/>
      <c r="N188" s="161">
        <v>0.1</v>
      </c>
      <c r="O188" s="161"/>
      <c r="P188" s="161">
        <v>0.1</v>
      </c>
      <c r="Q188" s="161"/>
      <c r="R188" s="161">
        <v>0.1</v>
      </c>
      <c r="S188" s="161"/>
      <c r="T188" s="161">
        <v>0.1</v>
      </c>
      <c r="U188" s="161"/>
      <c r="V188" s="161">
        <v>0.1</v>
      </c>
      <c r="W188" s="161"/>
      <c r="X188" s="161">
        <v>0.1</v>
      </c>
      <c r="Y188" s="161"/>
      <c r="Z188" s="161">
        <v>0.1</v>
      </c>
      <c r="AA188" s="161"/>
      <c r="AB188" s="161">
        <v>0.1</v>
      </c>
      <c r="AC188" s="161"/>
      <c r="AD188" s="161">
        <v>0.1</v>
      </c>
      <c r="AE188" s="161"/>
      <c r="AF188" s="161">
        <v>0.1</v>
      </c>
      <c r="AG188" s="161"/>
      <c r="AH188" s="161">
        <f t="shared" si="7"/>
        <v>0.99999999999999989</v>
      </c>
      <c r="AI188" s="168">
        <v>44986</v>
      </c>
      <c r="AJ188" s="168">
        <v>45275</v>
      </c>
      <c r="AK188" s="160" t="s">
        <v>458</v>
      </c>
      <c r="AL188" s="158" t="s">
        <v>429</v>
      </c>
      <c r="AM188" s="158" t="s">
        <v>612</v>
      </c>
      <c r="AN188" s="160" t="s">
        <v>711</v>
      </c>
      <c r="AO188" s="158" t="s">
        <v>430</v>
      </c>
      <c r="AP188" s="170"/>
    </row>
    <row r="189" spans="1:42" ht="60" hidden="1" x14ac:dyDescent="0.25">
      <c r="A189" s="43" t="s">
        <v>40</v>
      </c>
      <c r="B189" s="204" t="s">
        <v>203</v>
      </c>
      <c r="C189" s="204">
        <v>424</v>
      </c>
      <c r="D189" s="202" t="s">
        <v>70</v>
      </c>
      <c r="E189" s="202" t="s">
        <v>70</v>
      </c>
      <c r="F189" s="43" t="s">
        <v>446</v>
      </c>
      <c r="G189" s="43" t="s">
        <v>459</v>
      </c>
      <c r="H189" s="209">
        <v>0.3</v>
      </c>
      <c r="I189" s="214"/>
      <c r="J189" s="31"/>
      <c r="K189" s="31"/>
      <c r="L189" s="31"/>
      <c r="M189" s="31"/>
      <c r="N189" s="31">
        <v>0.15</v>
      </c>
      <c r="O189" s="31"/>
      <c r="P189" s="31">
        <v>0.15</v>
      </c>
      <c r="Q189" s="31"/>
      <c r="R189" s="31">
        <v>0.1</v>
      </c>
      <c r="S189" s="31"/>
      <c r="T189" s="31">
        <v>0.1</v>
      </c>
      <c r="U189" s="31"/>
      <c r="V189" s="31">
        <v>0.1</v>
      </c>
      <c r="W189" s="31"/>
      <c r="X189" s="31">
        <v>0.1</v>
      </c>
      <c r="Y189" s="31"/>
      <c r="Z189" s="31">
        <v>0.1</v>
      </c>
      <c r="AA189" s="31"/>
      <c r="AB189" s="31">
        <v>0.1</v>
      </c>
      <c r="AC189" s="31"/>
      <c r="AD189" s="31">
        <v>0.1</v>
      </c>
      <c r="AE189" s="31"/>
      <c r="AF189" s="31"/>
      <c r="AG189" s="31"/>
      <c r="AH189" s="31">
        <f t="shared" si="7"/>
        <v>0.99999999999999989</v>
      </c>
      <c r="AI189" s="62">
        <v>44986</v>
      </c>
      <c r="AJ189" s="62">
        <v>45272</v>
      </c>
      <c r="AK189" s="44" t="s">
        <v>460</v>
      </c>
      <c r="AL189" s="43" t="s">
        <v>429</v>
      </c>
      <c r="AM189" s="43" t="s">
        <v>612</v>
      </c>
      <c r="AN189" s="44" t="s">
        <v>711</v>
      </c>
      <c r="AO189" s="43" t="s">
        <v>430</v>
      </c>
      <c r="AP189" s="294"/>
    </row>
    <row r="190" spans="1:42" ht="60" hidden="1" x14ac:dyDescent="0.25">
      <c r="A190" s="43" t="s">
        <v>40</v>
      </c>
      <c r="B190" s="204" t="s">
        <v>203</v>
      </c>
      <c r="C190" s="204">
        <v>424</v>
      </c>
      <c r="D190" s="204" t="s">
        <v>70</v>
      </c>
      <c r="E190" s="204" t="s">
        <v>70</v>
      </c>
      <c r="F190" s="43" t="s">
        <v>446</v>
      </c>
      <c r="G190" s="43" t="s">
        <v>628</v>
      </c>
      <c r="H190" s="209">
        <v>1</v>
      </c>
      <c r="I190" s="203">
        <f>+H190</f>
        <v>1</v>
      </c>
      <c r="J190" s="204"/>
      <c r="K190" s="204"/>
      <c r="L190" s="204"/>
      <c r="M190" s="204"/>
      <c r="N190" s="204"/>
      <c r="O190" s="204"/>
      <c r="P190" s="203">
        <v>0.25</v>
      </c>
      <c r="Q190" s="204"/>
      <c r="R190" s="204"/>
      <c r="S190" s="204"/>
      <c r="T190" s="204"/>
      <c r="U190" s="204"/>
      <c r="V190" s="203">
        <v>0.25</v>
      </c>
      <c r="W190" s="204"/>
      <c r="X190" s="204"/>
      <c r="Y190" s="204"/>
      <c r="Z190" s="204"/>
      <c r="AA190" s="204"/>
      <c r="AB190" s="203">
        <v>0.25</v>
      </c>
      <c r="AC190" s="204"/>
      <c r="AD190" s="204"/>
      <c r="AE190" s="204"/>
      <c r="AF190" s="203">
        <v>0.25</v>
      </c>
      <c r="AG190" s="204"/>
      <c r="AH190" s="31">
        <f>+J190+L190+N190+P190+R190+T190+V190+X190+Z190+AB190+AD190+AF190</f>
        <v>1</v>
      </c>
      <c r="AI190" s="64">
        <v>45017</v>
      </c>
      <c r="AJ190" s="64">
        <v>45291</v>
      </c>
      <c r="AK190" s="43" t="s">
        <v>629</v>
      </c>
      <c r="AL190" s="43" t="s">
        <v>429</v>
      </c>
      <c r="AM190" s="43" t="s">
        <v>612</v>
      </c>
      <c r="AN190" s="44" t="s">
        <v>711</v>
      </c>
      <c r="AO190" s="43" t="s">
        <v>430</v>
      </c>
      <c r="AP190" s="294"/>
    </row>
    <row r="191" spans="1:42" s="36" customFormat="1" ht="134.25" hidden="1" customHeight="1" x14ac:dyDescent="0.25">
      <c r="A191" s="43" t="s">
        <v>40</v>
      </c>
      <c r="B191" s="204" t="s">
        <v>203</v>
      </c>
      <c r="C191" s="204">
        <v>424</v>
      </c>
      <c r="D191" s="226">
        <v>130</v>
      </c>
      <c r="E191" s="261">
        <v>3691930000</v>
      </c>
      <c r="F191" s="43" t="s">
        <v>662</v>
      </c>
      <c r="G191" s="44" t="s">
        <v>461</v>
      </c>
      <c r="H191" s="31">
        <v>0.1</v>
      </c>
      <c r="I191" s="240">
        <f>+H191+H192+H193+H194+H195+H196</f>
        <v>1</v>
      </c>
      <c r="J191" s="203"/>
      <c r="K191" s="203"/>
      <c r="L191" s="203"/>
      <c r="M191" s="203"/>
      <c r="N191" s="164">
        <v>0.3</v>
      </c>
      <c r="O191" s="164"/>
      <c r="P191" s="164">
        <v>0.4</v>
      </c>
      <c r="Q191" s="164"/>
      <c r="R191" s="164">
        <v>0.3</v>
      </c>
      <c r="S191" s="164"/>
      <c r="T191" s="164"/>
      <c r="U191" s="164"/>
      <c r="V191" s="164"/>
      <c r="W191" s="164"/>
      <c r="X191" s="164"/>
      <c r="Y191" s="164"/>
      <c r="Z191" s="164"/>
      <c r="AA191" s="164"/>
      <c r="AB191" s="164"/>
      <c r="AC191" s="164"/>
      <c r="AD191" s="164"/>
      <c r="AE191" s="164"/>
      <c r="AF191" s="164"/>
      <c r="AG191" s="159"/>
      <c r="AH191" s="164">
        <f>SUM(J191+L191+N191+P191+R191+T191+V191+X191+Z191+AB191+AD191+AF191)</f>
        <v>1</v>
      </c>
      <c r="AI191" s="162">
        <v>44986</v>
      </c>
      <c r="AJ191" s="162">
        <v>45076</v>
      </c>
      <c r="AK191" s="44" t="s">
        <v>462</v>
      </c>
      <c r="AL191" s="43" t="s">
        <v>463</v>
      </c>
      <c r="AM191" s="44" t="s">
        <v>464</v>
      </c>
      <c r="AN191" s="25" t="s">
        <v>465</v>
      </c>
      <c r="AO191" s="25" t="s">
        <v>785</v>
      </c>
      <c r="AP191" s="296"/>
    </row>
    <row r="192" spans="1:42" s="36" customFormat="1" ht="121.5" hidden="1" customHeight="1" x14ac:dyDescent="0.25">
      <c r="A192" s="43" t="s">
        <v>40</v>
      </c>
      <c r="B192" s="204" t="s">
        <v>203</v>
      </c>
      <c r="C192" s="204">
        <v>424</v>
      </c>
      <c r="D192" s="227"/>
      <c r="E192" s="262"/>
      <c r="F192" s="43" t="s">
        <v>662</v>
      </c>
      <c r="G192" s="44" t="s">
        <v>466</v>
      </c>
      <c r="H192" s="31">
        <v>0.2</v>
      </c>
      <c r="I192" s="257"/>
      <c r="J192" s="203"/>
      <c r="K192" s="203"/>
      <c r="L192" s="203"/>
      <c r="M192" s="203"/>
      <c r="N192" s="203"/>
      <c r="O192" s="203"/>
      <c r="P192" s="203">
        <v>0.3</v>
      </c>
      <c r="Q192" s="203"/>
      <c r="R192" s="203">
        <v>0.3</v>
      </c>
      <c r="S192" s="203"/>
      <c r="T192" s="203">
        <v>0.4</v>
      </c>
      <c r="U192" s="203"/>
      <c r="V192" s="203"/>
      <c r="W192" s="203"/>
      <c r="X192" s="203"/>
      <c r="Y192" s="203"/>
      <c r="Z192" s="203"/>
      <c r="AA192" s="203"/>
      <c r="AB192" s="203"/>
      <c r="AC192" s="203"/>
      <c r="AD192" s="203"/>
      <c r="AE192" s="203"/>
      <c r="AF192" s="203"/>
      <c r="AG192" s="204"/>
      <c r="AH192" s="203">
        <f t="shared" ref="AH192:AH199" si="9">SUM(J192+L192+N192+P192+R192+T192+V192+X192+Z192+AB192+AD192+AF192)</f>
        <v>1</v>
      </c>
      <c r="AI192" s="64">
        <v>45017</v>
      </c>
      <c r="AJ192" s="64">
        <v>45107</v>
      </c>
      <c r="AK192" s="44" t="s">
        <v>467</v>
      </c>
      <c r="AL192" s="43" t="s">
        <v>463</v>
      </c>
      <c r="AM192" s="44" t="s">
        <v>464</v>
      </c>
      <c r="AN192" s="25" t="s">
        <v>465</v>
      </c>
      <c r="AO192" s="25" t="s">
        <v>785</v>
      </c>
      <c r="AP192" s="296"/>
    </row>
    <row r="193" spans="1:42" s="36" customFormat="1" ht="126" hidden="1" customHeight="1" x14ac:dyDescent="0.25">
      <c r="A193" s="43" t="s">
        <v>40</v>
      </c>
      <c r="B193" s="204" t="s">
        <v>203</v>
      </c>
      <c r="C193" s="204">
        <v>424</v>
      </c>
      <c r="D193" s="227"/>
      <c r="E193" s="262"/>
      <c r="F193" s="43" t="s">
        <v>662</v>
      </c>
      <c r="G193" s="44" t="s">
        <v>468</v>
      </c>
      <c r="H193" s="31">
        <v>0.2</v>
      </c>
      <c r="I193" s="257"/>
      <c r="J193" s="203"/>
      <c r="K193" s="203"/>
      <c r="L193" s="203"/>
      <c r="M193" s="203"/>
      <c r="N193" s="203"/>
      <c r="O193" s="203"/>
      <c r="P193" s="203"/>
      <c r="Q193" s="203"/>
      <c r="R193" s="203"/>
      <c r="S193" s="203"/>
      <c r="T193" s="203">
        <v>0.5</v>
      </c>
      <c r="U193" s="203"/>
      <c r="V193" s="203">
        <v>0.5</v>
      </c>
      <c r="W193" s="203"/>
      <c r="X193" s="203"/>
      <c r="Y193" s="203"/>
      <c r="Z193" s="203"/>
      <c r="AA193" s="203"/>
      <c r="AB193" s="203"/>
      <c r="AC193" s="203"/>
      <c r="AD193" s="203"/>
      <c r="AE193" s="203"/>
      <c r="AF193" s="203"/>
      <c r="AG193" s="204"/>
      <c r="AH193" s="203">
        <f t="shared" si="9"/>
        <v>1</v>
      </c>
      <c r="AI193" s="64">
        <v>45078</v>
      </c>
      <c r="AJ193" s="64">
        <v>45138</v>
      </c>
      <c r="AK193" s="44" t="s">
        <v>469</v>
      </c>
      <c r="AL193" s="43" t="s">
        <v>463</v>
      </c>
      <c r="AM193" s="44" t="s">
        <v>464</v>
      </c>
      <c r="AN193" s="25" t="s">
        <v>465</v>
      </c>
      <c r="AO193" s="25" t="s">
        <v>785</v>
      </c>
      <c r="AP193" s="296"/>
    </row>
    <row r="194" spans="1:42" s="36" customFormat="1" ht="120.75" hidden="1" customHeight="1" x14ac:dyDescent="0.25">
      <c r="A194" s="43" t="s">
        <v>40</v>
      </c>
      <c r="B194" s="204" t="s">
        <v>203</v>
      </c>
      <c r="C194" s="204">
        <v>424</v>
      </c>
      <c r="D194" s="227"/>
      <c r="E194" s="262"/>
      <c r="F194" s="43" t="s">
        <v>662</v>
      </c>
      <c r="G194" s="44" t="s">
        <v>470</v>
      </c>
      <c r="H194" s="31">
        <v>0.25</v>
      </c>
      <c r="I194" s="257"/>
      <c r="J194" s="203"/>
      <c r="K194" s="203"/>
      <c r="L194" s="203"/>
      <c r="M194" s="203"/>
      <c r="N194" s="203"/>
      <c r="O194" s="203"/>
      <c r="P194" s="203"/>
      <c r="Q194" s="203"/>
      <c r="R194" s="203"/>
      <c r="S194" s="203"/>
      <c r="T194" s="203">
        <v>0.3</v>
      </c>
      <c r="U194" s="203"/>
      <c r="V194" s="203">
        <v>0.2</v>
      </c>
      <c r="W194" s="203"/>
      <c r="X194" s="203">
        <v>0.3</v>
      </c>
      <c r="Y194" s="203"/>
      <c r="Z194" s="203">
        <v>0.2</v>
      </c>
      <c r="AA194" s="203"/>
      <c r="AB194" s="203"/>
      <c r="AC194" s="203"/>
      <c r="AD194" s="203"/>
      <c r="AE194" s="203"/>
      <c r="AF194" s="203"/>
      <c r="AG194" s="204"/>
      <c r="AH194" s="203">
        <f t="shared" si="9"/>
        <v>1</v>
      </c>
      <c r="AI194" s="64">
        <v>45078</v>
      </c>
      <c r="AJ194" s="64">
        <v>45199</v>
      </c>
      <c r="AK194" s="44" t="s">
        <v>471</v>
      </c>
      <c r="AL194" s="43" t="s">
        <v>463</v>
      </c>
      <c r="AM194" s="44" t="s">
        <v>464</v>
      </c>
      <c r="AN194" s="25" t="s">
        <v>465</v>
      </c>
      <c r="AO194" s="25" t="s">
        <v>785</v>
      </c>
      <c r="AP194" s="296"/>
    </row>
    <row r="195" spans="1:42" s="36" customFormat="1" ht="119.25" hidden="1" customHeight="1" x14ac:dyDescent="0.25">
      <c r="A195" s="43" t="s">
        <v>40</v>
      </c>
      <c r="B195" s="204" t="s">
        <v>203</v>
      </c>
      <c r="C195" s="204">
        <v>424</v>
      </c>
      <c r="D195" s="227"/>
      <c r="E195" s="262"/>
      <c r="F195" s="43" t="s">
        <v>662</v>
      </c>
      <c r="G195" s="44" t="s">
        <v>472</v>
      </c>
      <c r="H195" s="31">
        <v>0.2</v>
      </c>
      <c r="I195" s="257"/>
      <c r="J195" s="203"/>
      <c r="K195" s="203"/>
      <c r="L195" s="203"/>
      <c r="M195" s="203"/>
      <c r="N195" s="203"/>
      <c r="O195" s="203"/>
      <c r="P195" s="203"/>
      <c r="Q195" s="203"/>
      <c r="R195" s="203"/>
      <c r="S195" s="203"/>
      <c r="T195" s="203"/>
      <c r="U195" s="203"/>
      <c r="V195" s="203"/>
      <c r="W195" s="203"/>
      <c r="X195" s="203">
        <v>0.5</v>
      </c>
      <c r="Y195" s="203"/>
      <c r="Z195" s="203">
        <v>0.4</v>
      </c>
      <c r="AA195" s="203"/>
      <c r="AB195" s="203"/>
      <c r="AC195" s="203"/>
      <c r="AD195" s="203">
        <v>0.1</v>
      </c>
      <c r="AE195" s="203"/>
      <c r="AF195" s="203"/>
      <c r="AG195" s="204"/>
      <c r="AH195" s="203">
        <f t="shared" si="9"/>
        <v>1</v>
      </c>
      <c r="AI195" s="64">
        <v>45139</v>
      </c>
      <c r="AJ195" s="64">
        <v>45260</v>
      </c>
      <c r="AK195" s="44" t="s">
        <v>473</v>
      </c>
      <c r="AL195" s="43" t="s">
        <v>463</v>
      </c>
      <c r="AM195" s="44" t="s">
        <v>464</v>
      </c>
      <c r="AN195" s="25" t="s">
        <v>465</v>
      </c>
      <c r="AO195" s="25" t="s">
        <v>785</v>
      </c>
      <c r="AP195" s="296"/>
    </row>
    <row r="196" spans="1:42" s="36" customFormat="1" ht="134.25" hidden="1" customHeight="1" x14ac:dyDescent="0.25">
      <c r="A196" s="43" t="s">
        <v>40</v>
      </c>
      <c r="B196" s="204" t="s">
        <v>203</v>
      </c>
      <c r="C196" s="204">
        <v>424</v>
      </c>
      <c r="D196" s="228"/>
      <c r="E196" s="262"/>
      <c r="F196" s="43" t="s">
        <v>662</v>
      </c>
      <c r="G196" s="44" t="s">
        <v>474</v>
      </c>
      <c r="H196" s="31">
        <v>0.05</v>
      </c>
      <c r="I196" s="258"/>
      <c r="J196" s="203"/>
      <c r="K196" s="203"/>
      <c r="L196" s="203"/>
      <c r="M196" s="203"/>
      <c r="N196" s="203"/>
      <c r="O196" s="203"/>
      <c r="P196" s="203"/>
      <c r="Q196" s="203"/>
      <c r="R196" s="203"/>
      <c r="S196" s="203"/>
      <c r="T196" s="203"/>
      <c r="U196" s="203"/>
      <c r="V196" s="203"/>
      <c r="W196" s="203"/>
      <c r="X196" s="30"/>
      <c r="Y196" s="203"/>
      <c r="Z196" s="30"/>
      <c r="AA196" s="203"/>
      <c r="AB196" s="203"/>
      <c r="AC196" s="203"/>
      <c r="AD196" s="203">
        <v>0.5</v>
      </c>
      <c r="AE196" s="203"/>
      <c r="AF196" s="203">
        <v>0.5</v>
      </c>
      <c r="AG196" s="204"/>
      <c r="AH196" s="203">
        <f>SUM(J196+L196+N196+P196+R196+T196+V196+AD196+AF196+AB196)</f>
        <v>1</v>
      </c>
      <c r="AI196" s="64">
        <v>45231</v>
      </c>
      <c r="AJ196" s="64">
        <v>45290</v>
      </c>
      <c r="AK196" s="44" t="s">
        <v>475</v>
      </c>
      <c r="AL196" s="43" t="s">
        <v>463</v>
      </c>
      <c r="AM196" s="44" t="s">
        <v>464</v>
      </c>
      <c r="AN196" s="25" t="s">
        <v>465</v>
      </c>
      <c r="AO196" s="25" t="s">
        <v>785</v>
      </c>
      <c r="AP196" s="296"/>
    </row>
    <row r="197" spans="1:42" s="36" customFormat="1" ht="105" hidden="1" x14ac:dyDescent="0.25">
      <c r="A197" s="43" t="s">
        <v>40</v>
      </c>
      <c r="B197" s="204" t="s">
        <v>203</v>
      </c>
      <c r="C197" s="204">
        <v>424</v>
      </c>
      <c r="D197" s="226">
        <v>183</v>
      </c>
      <c r="E197" s="262"/>
      <c r="F197" s="43" t="s">
        <v>662</v>
      </c>
      <c r="G197" s="44" t="s">
        <v>476</v>
      </c>
      <c r="H197" s="31">
        <v>0.2</v>
      </c>
      <c r="I197" s="240">
        <f>SUM(H197+H198+H199+H200+H201+H202)</f>
        <v>1</v>
      </c>
      <c r="J197" s="203"/>
      <c r="K197" s="203"/>
      <c r="L197" s="203"/>
      <c r="M197" s="203"/>
      <c r="N197" s="164">
        <v>0.4</v>
      </c>
      <c r="O197" s="164"/>
      <c r="P197" s="164">
        <v>0.3</v>
      </c>
      <c r="Q197" s="164"/>
      <c r="R197" s="176">
        <v>0.3</v>
      </c>
      <c r="S197" s="164"/>
      <c r="T197" s="164"/>
      <c r="U197" s="164"/>
      <c r="V197" s="164"/>
      <c r="W197" s="164"/>
      <c r="X197" s="164"/>
      <c r="Y197" s="164"/>
      <c r="Z197" s="164"/>
      <c r="AA197" s="164"/>
      <c r="AB197" s="164"/>
      <c r="AC197" s="164"/>
      <c r="AD197" s="164"/>
      <c r="AE197" s="164"/>
      <c r="AF197" s="164"/>
      <c r="AG197" s="164"/>
      <c r="AH197" s="164">
        <f>SUM(J197+L197+N197+P197+R197+T197+V197+AD197+AF197+AB197)</f>
        <v>1</v>
      </c>
      <c r="AI197" s="162">
        <v>44986</v>
      </c>
      <c r="AJ197" s="162">
        <v>45076</v>
      </c>
      <c r="AK197" s="44" t="s">
        <v>462</v>
      </c>
      <c r="AL197" s="43" t="s">
        <v>463</v>
      </c>
      <c r="AM197" s="44" t="s">
        <v>464</v>
      </c>
      <c r="AN197" s="25" t="s">
        <v>465</v>
      </c>
      <c r="AO197" s="25" t="s">
        <v>785</v>
      </c>
      <c r="AP197" s="296"/>
    </row>
    <row r="198" spans="1:42" s="36" customFormat="1" ht="90.75" hidden="1" x14ac:dyDescent="0.25">
      <c r="A198" s="43" t="s">
        <v>40</v>
      </c>
      <c r="B198" s="204" t="s">
        <v>203</v>
      </c>
      <c r="C198" s="204">
        <v>424</v>
      </c>
      <c r="D198" s="227"/>
      <c r="E198" s="262"/>
      <c r="F198" s="43" t="s">
        <v>662</v>
      </c>
      <c r="G198" s="44" t="s">
        <v>477</v>
      </c>
      <c r="H198" s="31">
        <v>0.05</v>
      </c>
      <c r="I198" s="227"/>
      <c r="J198" s="203"/>
      <c r="K198" s="203"/>
      <c r="L198" s="203"/>
      <c r="M198" s="203"/>
      <c r="N198" s="203"/>
      <c r="O198" s="203"/>
      <c r="P198" s="30"/>
      <c r="Q198" s="203"/>
      <c r="R198" s="203">
        <v>0.3</v>
      </c>
      <c r="S198" s="203"/>
      <c r="T198" s="203">
        <v>0.4</v>
      </c>
      <c r="U198" s="203"/>
      <c r="V198" s="203">
        <v>0.3</v>
      </c>
      <c r="W198" s="203"/>
      <c r="X198" s="203"/>
      <c r="Y198" s="203"/>
      <c r="Z198" s="203"/>
      <c r="AA198" s="203"/>
      <c r="AB198" s="203"/>
      <c r="AC198" s="203"/>
      <c r="AD198" s="203"/>
      <c r="AE198" s="203"/>
      <c r="AF198" s="203"/>
      <c r="AG198" s="203"/>
      <c r="AH198" s="203">
        <f>SUM(J198+L198+N198+P198+R198+T198+V198+AD198+AF198+AB198)</f>
        <v>1</v>
      </c>
      <c r="AI198" s="64">
        <v>45047</v>
      </c>
      <c r="AJ198" s="64">
        <v>45137</v>
      </c>
      <c r="AK198" s="44" t="s">
        <v>467</v>
      </c>
      <c r="AL198" s="43" t="s">
        <v>463</v>
      </c>
      <c r="AM198" s="44" t="s">
        <v>464</v>
      </c>
      <c r="AN198" s="25" t="s">
        <v>465</v>
      </c>
      <c r="AO198" s="25" t="s">
        <v>785</v>
      </c>
      <c r="AP198" s="296"/>
    </row>
    <row r="199" spans="1:42" s="36" customFormat="1" ht="90.75" hidden="1" x14ac:dyDescent="0.25">
      <c r="A199" s="43" t="s">
        <v>40</v>
      </c>
      <c r="B199" s="204" t="s">
        <v>203</v>
      </c>
      <c r="C199" s="204">
        <v>424</v>
      </c>
      <c r="D199" s="227"/>
      <c r="E199" s="262"/>
      <c r="F199" s="43" t="s">
        <v>662</v>
      </c>
      <c r="G199" s="44" t="s">
        <v>478</v>
      </c>
      <c r="H199" s="31">
        <v>0.25</v>
      </c>
      <c r="I199" s="227"/>
      <c r="J199" s="203"/>
      <c r="K199" s="203"/>
      <c r="L199" s="203"/>
      <c r="M199" s="203"/>
      <c r="N199" s="203"/>
      <c r="O199" s="203"/>
      <c r="P199" s="203"/>
      <c r="Q199" s="203"/>
      <c r="R199" s="203"/>
      <c r="S199" s="203"/>
      <c r="T199" s="203">
        <v>0.5</v>
      </c>
      <c r="U199" s="203"/>
      <c r="V199" s="203">
        <v>0.5</v>
      </c>
      <c r="W199" s="203"/>
      <c r="X199" s="203"/>
      <c r="Y199" s="203"/>
      <c r="Z199" s="203"/>
      <c r="AA199" s="203"/>
      <c r="AB199" s="203"/>
      <c r="AC199" s="203"/>
      <c r="AD199" s="203"/>
      <c r="AE199" s="203"/>
      <c r="AF199" s="203"/>
      <c r="AG199" s="203"/>
      <c r="AH199" s="203">
        <f t="shared" si="9"/>
        <v>1</v>
      </c>
      <c r="AI199" s="64">
        <v>45078</v>
      </c>
      <c r="AJ199" s="64">
        <v>45138</v>
      </c>
      <c r="AK199" s="44" t="s">
        <v>469</v>
      </c>
      <c r="AL199" s="43" t="s">
        <v>463</v>
      </c>
      <c r="AM199" s="44" t="s">
        <v>464</v>
      </c>
      <c r="AN199" s="25" t="s">
        <v>465</v>
      </c>
      <c r="AO199" s="25" t="s">
        <v>785</v>
      </c>
      <c r="AP199" s="296"/>
    </row>
    <row r="200" spans="1:42" s="36" customFormat="1" ht="150" hidden="1" x14ac:dyDescent="0.25">
      <c r="A200" s="43" t="s">
        <v>40</v>
      </c>
      <c r="B200" s="204" t="s">
        <v>203</v>
      </c>
      <c r="C200" s="204">
        <v>424</v>
      </c>
      <c r="D200" s="227"/>
      <c r="E200" s="262"/>
      <c r="F200" s="43" t="s">
        <v>662</v>
      </c>
      <c r="G200" s="44" t="s">
        <v>479</v>
      </c>
      <c r="H200" s="31">
        <v>0.25</v>
      </c>
      <c r="I200" s="227"/>
      <c r="J200" s="203"/>
      <c r="K200" s="203"/>
      <c r="L200" s="203"/>
      <c r="M200" s="203"/>
      <c r="N200" s="203"/>
      <c r="O200" s="203"/>
      <c r="P200" s="203"/>
      <c r="Q200" s="203"/>
      <c r="R200" s="30"/>
      <c r="S200" s="203"/>
      <c r="T200" s="203">
        <v>0.3</v>
      </c>
      <c r="U200" s="203"/>
      <c r="V200" s="203">
        <v>0.2</v>
      </c>
      <c r="W200" s="203"/>
      <c r="X200" s="203">
        <v>0.3</v>
      </c>
      <c r="Y200" s="203"/>
      <c r="Z200" s="203">
        <v>0.2</v>
      </c>
      <c r="AA200" s="203"/>
      <c r="AB200" s="203"/>
      <c r="AC200" s="203"/>
      <c r="AD200" s="203"/>
      <c r="AE200" s="203"/>
      <c r="AF200" s="203"/>
      <c r="AG200" s="203"/>
      <c r="AH200" s="203">
        <f>SUM(J200+L200+N200+P200+X200+T200+V200+Z200+AB200+AD200+AF200)</f>
        <v>1</v>
      </c>
      <c r="AI200" s="64">
        <v>45078</v>
      </c>
      <c r="AJ200" s="64">
        <v>45199</v>
      </c>
      <c r="AK200" s="44" t="s">
        <v>480</v>
      </c>
      <c r="AL200" s="43" t="s">
        <v>463</v>
      </c>
      <c r="AM200" s="44" t="s">
        <v>464</v>
      </c>
      <c r="AN200" s="25" t="s">
        <v>465</v>
      </c>
      <c r="AO200" s="25" t="s">
        <v>785</v>
      </c>
      <c r="AP200" s="296"/>
    </row>
    <row r="201" spans="1:42" s="36" customFormat="1" ht="90.75" hidden="1" x14ac:dyDescent="0.25">
      <c r="A201" s="43" t="s">
        <v>40</v>
      </c>
      <c r="B201" s="204" t="s">
        <v>203</v>
      </c>
      <c r="C201" s="204">
        <v>424</v>
      </c>
      <c r="D201" s="227"/>
      <c r="E201" s="262"/>
      <c r="F201" s="43" t="s">
        <v>662</v>
      </c>
      <c r="G201" s="44" t="s">
        <v>481</v>
      </c>
      <c r="H201" s="31">
        <v>0.2</v>
      </c>
      <c r="I201" s="227"/>
      <c r="J201" s="203"/>
      <c r="K201" s="203"/>
      <c r="L201" s="203"/>
      <c r="M201" s="203"/>
      <c r="N201" s="203"/>
      <c r="O201" s="203"/>
      <c r="P201" s="203"/>
      <c r="Q201" s="203"/>
      <c r="R201" s="203"/>
      <c r="S201" s="203"/>
      <c r="T201" s="30"/>
      <c r="U201" s="203"/>
      <c r="V201" s="30"/>
      <c r="W201" s="203"/>
      <c r="X201" s="203">
        <v>0.5</v>
      </c>
      <c r="Y201" s="203"/>
      <c r="Z201" s="203">
        <v>0.4</v>
      </c>
      <c r="AA201" s="203"/>
      <c r="AB201" s="203"/>
      <c r="AC201" s="203"/>
      <c r="AD201" s="203">
        <v>0.1</v>
      </c>
      <c r="AE201" s="203"/>
      <c r="AF201" s="203"/>
      <c r="AG201" s="203"/>
      <c r="AH201" s="203">
        <f>SUM(J201+L201+N201+P201+R201+X201+AD201+AB201+AF201+Z201)</f>
        <v>1</v>
      </c>
      <c r="AI201" s="64">
        <v>45139</v>
      </c>
      <c r="AJ201" s="64">
        <v>45260</v>
      </c>
      <c r="AK201" s="44" t="s">
        <v>473</v>
      </c>
      <c r="AL201" s="43" t="s">
        <v>463</v>
      </c>
      <c r="AM201" s="44" t="s">
        <v>464</v>
      </c>
      <c r="AN201" s="25" t="s">
        <v>465</v>
      </c>
      <c r="AO201" s="25" t="s">
        <v>785</v>
      </c>
      <c r="AP201" s="296"/>
    </row>
    <row r="202" spans="1:42" s="36" customFormat="1" ht="90.75" hidden="1" x14ac:dyDescent="0.25">
      <c r="A202" s="43" t="s">
        <v>40</v>
      </c>
      <c r="B202" s="204" t="s">
        <v>203</v>
      </c>
      <c r="C202" s="204">
        <v>424</v>
      </c>
      <c r="D202" s="228"/>
      <c r="E202" s="263"/>
      <c r="F202" s="84" t="s">
        <v>662</v>
      </c>
      <c r="G202" s="46" t="s">
        <v>482</v>
      </c>
      <c r="H202" s="37">
        <v>0.05</v>
      </c>
      <c r="I202" s="227"/>
      <c r="J202" s="207"/>
      <c r="K202" s="207"/>
      <c r="L202" s="207"/>
      <c r="M202" s="207"/>
      <c r="N202" s="207"/>
      <c r="O202" s="207"/>
      <c r="P202" s="207"/>
      <c r="Q202" s="207"/>
      <c r="R202" s="207"/>
      <c r="S202" s="207"/>
      <c r="T202" s="207"/>
      <c r="U202" s="207"/>
      <c r="V202" s="207"/>
      <c r="W202" s="207"/>
      <c r="X202" s="30"/>
      <c r="Y202" s="207"/>
      <c r="Z202" s="30"/>
      <c r="AA202" s="207"/>
      <c r="AB202" s="207"/>
      <c r="AC202" s="207"/>
      <c r="AD202" s="207">
        <v>0.5</v>
      </c>
      <c r="AE202" s="207"/>
      <c r="AF202" s="207">
        <v>0.5</v>
      </c>
      <c r="AG202" s="207"/>
      <c r="AH202" s="207">
        <f>SUM(J202+L202+N202+P202+R202+X202+AD202+AB202+AF202+Z202)</f>
        <v>1</v>
      </c>
      <c r="AI202" s="86">
        <v>45231</v>
      </c>
      <c r="AJ202" s="86">
        <v>45290</v>
      </c>
      <c r="AK202" s="46" t="s">
        <v>475</v>
      </c>
      <c r="AL202" s="84" t="s">
        <v>463</v>
      </c>
      <c r="AM202" s="46" t="s">
        <v>464</v>
      </c>
      <c r="AN202" s="25" t="s">
        <v>465</v>
      </c>
      <c r="AO202" s="25" t="s">
        <v>785</v>
      </c>
      <c r="AP202" s="296"/>
    </row>
    <row r="203" spans="1:42" s="36" customFormat="1" ht="98.25" hidden="1" customHeight="1" x14ac:dyDescent="0.25">
      <c r="A203" s="43" t="s">
        <v>40</v>
      </c>
      <c r="B203" s="204" t="s">
        <v>203</v>
      </c>
      <c r="C203" s="204">
        <v>420</v>
      </c>
      <c r="D203" s="204" t="s">
        <v>70</v>
      </c>
      <c r="E203" s="204" t="s">
        <v>70</v>
      </c>
      <c r="F203" s="43" t="s">
        <v>483</v>
      </c>
      <c r="G203" s="44" t="s">
        <v>484</v>
      </c>
      <c r="H203" s="31">
        <v>0.2</v>
      </c>
      <c r="I203" s="240">
        <v>1</v>
      </c>
      <c r="J203" s="203"/>
      <c r="K203" s="203"/>
      <c r="L203" s="203"/>
      <c r="M203" s="203"/>
      <c r="N203" s="203"/>
      <c r="O203" s="203"/>
      <c r="P203" s="203">
        <v>0.15</v>
      </c>
      <c r="Q203" s="203"/>
      <c r="R203" s="203">
        <v>0.25</v>
      </c>
      <c r="S203" s="203"/>
      <c r="T203" s="203">
        <v>0.3</v>
      </c>
      <c r="U203" s="203"/>
      <c r="V203" s="203">
        <v>0.3</v>
      </c>
      <c r="W203" s="203"/>
      <c r="X203" s="56"/>
      <c r="Y203" s="203"/>
      <c r="Z203" s="56"/>
      <c r="AA203" s="203"/>
      <c r="AB203" s="203"/>
      <c r="AC203" s="203"/>
      <c r="AD203" s="203"/>
      <c r="AE203" s="203"/>
      <c r="AF203" s="203"/>
      <c r="AG203" s="203"/>
      <c r="AH203" s="207">
        <f>SUM(J203+L203+N203+P203+R203+T203+AD203+AB203+AF203+V203)</f>
        <v>1</v>
      </c>
      <c r="AI203" s="64">
        <v>45017</v>
      </c>
      <c r="AJ203" s="64">
        <v>45137</v>
      </c>
      <c r="AK203" s="44" t="s">
        <v>485</v>
      </c>
      <c r="AL203" s="84" t="s">
        <v>463</v>
      </c>
      <c r="AM203" s="46" t="s">
        <v>464</v>
      </c>
      <c r="AN203" s="25" t="s">
        <v>465</v>
      </c>
      <c r="AO203" s="25" t="s">
        <v>785</v>
      </c>
      <c r="AP203" s="296"/>
    </row>
    <row r="204" spans="1:42" s="35" customFormat="1" ht="85.5" hidden="1" customHeight="1" x14ac:dyDescent="0.25">
      <c r="A204" s="43" t="s">
        <v>40</v>
      </c>
      <c r="B204" s="204" t="s">
        <v>203</v>
      </c>
      <c r="C204" s="204">
        <v>420</v>
      </c>
      <c r="D204" s="204" t="s">
        <v>70</v>
      </c>
      <c r="E204" s="204" t="s">
        <v>70</v>
      </c>
      <c r="F204" s="43" t="s">
        <v>483</v>
      </c>
      <c r="G204" s="44" t="s">
        <v>486</v>
      </c>
      <c r="H204" s="31">
        <v>0.15</v>
      </c>
      <c r="I204" s="257"/>
      <c r="J204" s="203"/>
      <c r="K204" s="203"/>
      <c r="L204" s="203"/>
      <c r="M204" s="203"/>
      <c r="N204" s="203">
        <v>0.15</v>
      </c>
      <c r="O204" s="203"/>
      <c r="P204" s="203">
        <v>0.25</v>
      </c>
      <c r="Q204" s="203"/>
      <c r="R204" s="203">
        <v>0.3</v>
      </c>
      <c r="S204" s="203"/>
      <c r="T204" s="203">
        <v>0.3</v>
      </c>
      <c r="U204" s="203"/>
      <c r="V204" s="203"/>
      <c r="W204" s="203"/>
      <c r="X204" s="56"/>
      <c r="Y204" s="203"/>
      <c r="Z204" s="56"/>
      <c r="AA204" s="203"/>
      <c r="AB204" s="203"/>
      <c r="AC204" s="203"/>
      <c r="AD204" s="203"/>
      <c r="AE204" s="203"/>
      <c r="AF204" s="203"/>
      <c r="AG204" s="203"/>
      <c r="AH204" s="207">
        <f>SUM(J204+L204+N204+P204+R204+T204+AD204+AB204+AF204+V204+X204+Z204)</f>
        <v>1</v>
      </c>
      <c r="AI204" s="64">
        <v>44986</v>
      </c>
      <c r="AJ204" s="64">
        <v>45107</v>
      </c>
      <c r="AK204" s="44" t="s">
        <v>485</v>
      </c>
      <c r="AL204" s="43" t="s">
        <v>463</v>
      </c>
      <c r="AM204" s="44" t="s">
        <v>464</v>
      </c>
      <c r="AN204" s="25" t="s">
        <v>465</v>
      </c>
      <c r="AO204" s="25" t="s">
        <v>785</v>
      </c>
      <c r="AP204" s="297"/>
    </row>
    <row r="205" spans="1:42" s="35" customFormat="1" ht="85.5" hidden="1" customHeight="1" x14ac:dyDescent="0.25">
      <c r="A205" s="43" t="s">
        <v>40</v>
      </c>
      <c r="B205" s="204" t="s">
        <v>203</v>
      </c>
      <c r="C205" s="204">
        <v>420</v>
      </c>
      <c r="D205" s="204" t="s">
        <v>70</v>
      </c>
      <c r="E205" s="204" t="s">
        <v>70</v>
      </c>
      <c r="F205" s="43" t="s">
        <v>483</v>
      </c>
      <c r="G205" s="44" t="s">
        <v>487</v>
      </c>
      <c r="H205" s="31">
        <v>0.1</v>
      </c>
      <c r="I205" s="257"/>
      <c r="J205" s="203"/>
      <c r="K205" s="203"/>
      <c r="L205" s="203"/>
      <c r="M205" s="203"/>
      <c r="N205" s="203"/>
      <c r="O205" s="203"/>
      <c r="P205" s="203"/>
      <c r="Q205" s="203"/>
      <c r="R205" s="203"/>
      <c r="S205" s="203"/>
      <c r="T205" s="203"/>
      <c r="U205" s="203"/>
      <c r="V205" s="203"/>
      <c r="W205" s="203"/>
      <c r="X205" s="87">
        <v>0.2</v>
      </c>
      <c r="Y205" s="203"/>
      <c r="Z205" s="87">
        <v>0.2</v>
      </c>
      <c r="AA205" s="203"/>
      <c r="AB205" s="203">
        <v>0.6</v>
      </c>
      <c r="AC205" s="203"/>
      <c r="AD205" s="203"/>
      <c r="AE205" s="203"/>
      <c r="AF205" s="203"/>
      <c r="AG205" s="203"/>
      <c r="AH205" s="207">
        <f>SUM(J205+L205+N205+P205+R205+T205+AD205+AB205+AF205+V205+X205+Z205)</f>
        <v>1</v>
      </c>
      <c r="AI205" s="64">
        <v>45139</v>
      </c>
      <c r="AJ205" s="64">
        <v>45230</v>
      </c>
      <c r="AK205" s="44" t="s">
        <v>485</v>
      </c>
      <c r="AL205" s="43" t="s">
        <v>463</v>
      </c>
      <c r="AM205" s="44" t="s">
        <v>464</v>
      </c>
      <c r="AN205" s="25" t="s">
        <v>465</v>
      </c>
      <c r="AO205" s="25" t="s">
        <v>785</v>
      </c>
      <c r="AP205" s="297"/>
    </row>
    <row r="206" spans="1:42" s="35" customFormat="1" ht="85.5" hidden="1" customHeight="1" x14ac:dyDescent="0.25">
      <c r="A206" s="43" t="s">
        <v>40</v>
      </c>
      <c r="B206" s="204" t="s">
        <v>203</v>
      </c>
      <c r="C206" s="204">
        <v>420</v>
      </c>
      <c r="D206" s="204" t="s">
        <v>70</v>
      </c>
      <c r="E206" s="204" t="s">
        <v>70</v>
      </c>
      <c r="F206" s="43" t="s">
        <v>483</v>
      </c>
      <c r="G206" s="44" t="s">
        <v>488</v>
      </c>
      <c r="H206" s="31">
        <v>0.1</v>
      </c>
      <c r="I206" s="257"/>
      <c r="J206" s="203"/>
      <c r="K206" s="203"/>
      <c r="L206" s="203"/>
      <c r="M206" s="203"/>
      <c r="N206" s="203"/>
      <c r="O206" s="203"/>
      <c r="P206" s="203">
        <v>0.1</v>
      </c>
      <c r="Q206" s="203"/>
      <c r="R206" s="203">
        <v>0.1</v>
      </c>
      <c r="S206" s="203"/>
      <c r="T206" s="203">
        <v>0.1</v>
      </c>
      <c r="U206" s="203"/>
      <c r="V206" s="203">
        <v>0.1</v>
      </c>
      <c r="W206" s="203"/>
      <c r="X206" s="203">
        <v>0.1</v>
      </c>
      <c r="Y206" s="203"/>
      <c r="Z206" s="87">
        <v>0.1</v>
      </c>
      <c r="AA206" s="203"/>
      <c r="AB206" s="203">
        <v>0.1</v>
      </c>
      <c r="AC206" s="203"/>
      <c r="AD206" s="203">
        <v>0.2</v>
      </c>
      <c r="AE206" s="203"/>
      <c r="AF206" s="203">
        <v>0.1</v>
      </c>
      <c r="AG206" s="203"/>
      <c r="AH206" s="207">
        <f>SUM(J206+L206+N206+P206+R206+T206+AD206+AB206+AF206+V206+X206+Z206)</f>
        <v>0.99999999999999989</v>
      </c>
      <c r="AI206" s="64">
        <v>45017</v>
      </c>
      <c r="AJ206" s="64">
        <v>45291</v>
      </c>
      <c r="AK206" s="44" t="s">
        <v>489</v>
      </c>
      <c r="AL206" s="43" t="s">
        <v>463</v>
      </c>
      <c r="AM206" s="44" t="s">
        <v>464</v>
      </c>
      <c r="AN206" s="25" t="s">
        <v>465</v>
      </c>
      <c r="AO206" s="25" t="s">
        <v>785</v>
      </c>
      <c r="AP206" s="297"/>
    </row>
    <row r="207" spans="1:42" s="35" customFormat="1" ht="165" hidden="1" x14ac:dyDescent="0.25">
      <c r="A207" s="43" t="s">
        <v>40</v>
      </c>
      <c r="B207" s="204" t="s">
        <v>203</v>
      </c>
      <c r="C207" s="204">
        <v>420</v>
      </c>
      <c r="D207" s="204" t="s">
        <v>70</v>
      </c>
      <c r="E207" s="204" t="s">
        <v>70</v>
      </c>
      <c r="F207" s="43" t="s">
        <v>483</v>
      </c>
      <c r="G207" s="43" t="s">
        <v>490</v>
      </c>
      <c r="H207" s="203">
        <v>0.05</v>
      </c>
      <c r="I207" s="257"/>
      <c r="J207" s="204"/>
      <c r="K207" s="204"/>
      <c r="L207" s="204"/>
      <c r="M207" s="204"/>
      <c r="N207" s="30"/>
      <c r="O207" s="204"/>
      <c r="P207" s="203">
        <v>0.25</v>
      </c>
      <c r="Q207" s="204"/>
      <c r="R207" s="204"/>
      <c r="S207" s="204"/>
      <c r="T207" s="30"/>
      <c r="U207" s="204"/>
      <c r="V207" s="203">
        <v>0.25</v>
      </c>
      <c r="W207" s="204"/>
      <c r="X207" s="203"/>
      <c r="Y207" s="204"/>
      <c r="Z207" s="30"/>
      <c r="AA207" s="204"/>
      <c r="AB207" s="203">
        <v>0.25</v>
      </c>
      <c r="AC207" s="204"/>
      <c r="AD207" s="204"/>
      <c r="AE207" s="204"/>
      <c r="AF207" s="203">
        <v>0.25</v>
      </c>
      <c r="AG207" s="204"/>
      <c r="AH207" s="207">
        <f t="shared" ref="AH207:AH209" si="10">SUM(J207+L207+N207+P207+R207+T207+AD207+AB207+AF207+V207+X207+Z207)</f>
        <v>1</v>
      </c>
      <c r="AI207" s="64">
        <v>45017</v>
      </c>
      <c r="AJ207" s="64">
        <v>45291</v>
      </c>
      <c r="AK207" s="43" t="s">
        <v>491</v>
      </c>
      <c r="AL207" s="43" t="s">
        <v>463</v>
      </c>
      <c r="AM207" s="44" t="s">
        <v>464</v>
      </c>
      <c r="AN207" s="25" t="s">
        <v>465</v>
      </c>
      <c r="AO207" s="25" t="s">
        <v>785</v>
      </c>
      <c r="AP207" s="297"/>
    </row>
    <row r="208" spans="1:42" s="35" customFormat="1" ht="60" hidden="1" x14ac:dyDescent="0.25">
      <c r="A208" s="43" t="s">
        <v>40</v>
      </c>
      <c r="B208" s="204" t="s">
        <v>203</v>
      </c>
      <c r="C208" s="204">
        <v>420</v>
      </c>
      <c r="D208" s="204" t="s">
        <v>70</v>
      </c>
      <c r="E208" s="204" t="s">
        <v>70</v>
      </c>
      <c r="F208" s="43" t="s">
        <v>483</v>
      </c>
      <c r="G208" s="43" t="s">
        <v>492</v>
      </c>
      <c r="H208" s="203">
        <v>0.15</v>
      </c>
      <c r="I208" s="257"/>
      <c r="J208" s="204"/>
      <c r="K208" s="204"/>
      <c r="L208" s="204"/>
      <c r="M208" s="204"/>
      <c r="N208" s="204"/>
      <c r="O208" s="204"/>
      <c r="P208" s="204"/>
      <c r="Q208" s="204"/>
      <c r="R208" s="204"/>
      <c r="S208" s="204"/>
      <c r="T208" s="204"/>
      <c r="U208" s="204"/>
      <c r="V208" s="204"/>
      <c r="W208" s="204"/>
      <c r="X208" s="203">
        <v>0.25</v>
      </c>
      <c r="Y208" s="204"/>
      <c r="Z208" s="203">
        <v>0.25</v>
      </c>
      <c r="AA208" s="204"/>
      <c r="AB208" s="203">
        <v>0.25</v>
      </c>
      <c r="AC208" s="204"/>
      <c r="AD208" s="203">
        <v>0.25</v>
      </c>
      <c r="AE208" s="204"/>
      <c r="AF208" s="204"/>
      <c r="AG208" s="204"/>
      <c r="AH208" s="207">
        <f t="shared" si="10"/>
        <v>1</v>
      </c>
      <c r="AI208" s="64">
        <v>45139</v>
      </c>
      <c r="AJ208" s="64">
        <v>45260</v>
      </c>
      <c r="AK208" s="43" t="s">
        <v>493</v>
      </c>
      <c r="AL208" s="43" t="s">
        <v>463</v>
      </c>
      <c r="AM208" s="44" t="s">
        <v>464</v>
      </c>
      <c r="AN208" s="25" t="s">
        <v>465</v>
      </c>
      <c r="AO208" s="25" t="s">
        <v>785</v>
      </c>
      <c r="AP208" s="297"/>
    </row>
    <row r="209" spans="1:42" s="35" customFormat="1" ht="150" hidden="1" x14ac:dyDescent="0.25">
      <c r="A209" s="43" t="s">
        <v>40</v>
      </c>
      <c r="B209" s="204" t="s">
        <v>203</v>
      </c>
      <c r="C209" s="204">
        <v>420</v>
      </c>
      <c r="D209" s="204" t="s">
        <v>70</v>
      </c>
      <c r="E209" s="204" t="s">
        <v>70</v>
      </c>
      <c r="F209" s="84" t="s">
        <v>483</v>
      </c>
      <c r="G209" s="84" t="s">
        <v>494</v>
      </c>
      <c r="H209" s="207">
        <v>0.25</v>
      </c>
      <c r="I209" s="257"/>
      <c r="J209" s="204"/>
      <c r="K209" s="204"/>
      <c r="L209" s="204"/>
      <c r="M209" s="204"/>
      <c r="N209" s="203">
        <v>0.15</v>
      </c>
      <c r="O209" s="204"/>
      <c r="P209" s="203"/>
      <c r="Q209" s="204"/>
      <c r="R209" s="203"/>
      <c r="S209" s="204"/>
      <c r="T209" s="204"/>
      <c r="U209" s="204"/>
      <c r="V209" s="203">
        <v>0.35</v>
      </c>
      <c r="W209" s="204"/>
      <c r="X209" s="204"/>
      <c r="Y209" s="204"/>
      <c r="Z209" s="203">
        <v>0.2</v>
      </c>
      <c r="AA209" s="204"/>
      <c r="AB209" s="203">
        <v>0.2</v>
      </c>
      <c r="AC209" s="204"/>
      <c r="AD209" s="203">
        <v>0.1</v>
      </c>
      <c r="AE209" s="204"/>
      <c r="AF209" s="204"/>
      <c r="AG209" s="204"/>
      <c r="AH209" s="207">
        <f t="shared" si="10"/>
        <v>1</v>
      </c>
      <c r="AI209" s="64">
        <v>44986</v>
      </c>
      <c r="AJ209" s="64">
        <v>45260</v>
      </c>
      <c r="AK209" s="43" t="s">
        <v>495</v>
      </c>
      <c r="AL209" s="43" t="s">
        <v>463</v>
      </c>
      <c r="AM209" s="44" t="s">
        <v>464</v>
      </c>
      <c r="AN209" s="25" t="s">
        <v>465</v>
      </c>
      <c r="AO209" s="25" t="s">
        <v>785</v>
      </c>
      <c r="AP209" s="297"/>
    </row>
    <row r="210" spans="1:42" ht="120" hidden="1" x14ac:dyDescent="0.25">
      <c r="A210" s="43" t="s">
        <v>40</v>
      </c>
      <c r="B210" s="204" t="s">
        <v>203</v>
      </c>
      <c r="C210" s="204">
        <v>424</v>
      </c>
      <c r="D210" s="204" t="s">
        <v>70</v>
      </c>
      <c r="E210" s="204" t="s">
        <v>70</v>
      </c>
      <c r="F210" s="43" t="s">
        <v>483</v>
      </c>
      <c r="G210" s="46" t="s">
        <v>627</v>
      </c>
      <c r="H210" s="207">
        <v>0.5</v>
      </c>
      <c r="I210" s="240">
        <f>+H210+H211</f>
        <v>1</v>
      </c>
      <c r="J210" s="37"/>
      <c r="K210" s="37"/>
      <c r="L210" s="37">
        <v>0.1</v>
      </c>
      <c r="M210" s="37"/>
      <c r="N210" s="37">
        <v>0.15</v>
      </c>
      <c r="O210" s="37"/>
      <c r="P210" s="37">
        <v>0.15</v>
      </c>
      <c r="Q210" s="37"/>
      <c r="R210" s="37">
        <v>0.1</v>
      </c>
      <c r="S210" s="37"/>
      <c r="T210" s="37">
        <v>0.1</v>
      </c>
      <c r="U210" s="37"/>
      <c r="V210" s="37">
        <v>0.1</v>
      </c>
      <c r="W210" s="37"/>
      <c r="X210" s="37">
        <v>0.1</v>
      </c>
      <c r="Y210" s="37"/>
      <c r="Z210" s="37">
        <v>0.1</v>
      </c>
      <c r="AA210" s="37"/>
      <c r="AB210" s="37">
        <v>0.1</v>
      </c>
      <c r="AC210" s="37"/>
      <c r="AD210" s="37"/>
      <c r="AE210" s="37"/>
      <c r="AF210" s="37"/>
      <c r="AG210" s="37"/>
      <c r="AH210" s="31">
        <f>+J210+L210+N210+P210+R210+T210+V210+X210+Z210+AB210+AD210+AF210</f>
        <v>0.99999999999999989</v>
      </c>
      <c r="AI210" s="62">
        <v>44958</v>
      </c>
      <c r="AJ210" s="62">
        <v>45230</v>
      </c>
      <c r="AK210" s="44" t="s">
        <v>450</v>
      </c>
      <c r="AL210" s="43" t="s">
        <v>463</v>
      </c>
      <c r="AM210" s="25" t="s">
        <v>465</v>
      </c>
      <c r="AN210" s="25" t="s">
        <v>465</v>
      </c>
      <c r="AO210" s="25" t="s">
        <v>785</v>
      </c>
      <c r="AP210" s="294"/>
    </row>
    <row r="211" spans="1:42" ht="60" hidden="1" x14ac:dyDescent="0.25">
      <c r="A211" s="43" t="s">
        <v>40</v>
      </c>
      <c r="B211" s="204" t="s">
        <v>203</v>
      </c>
      <c r="C211" s="204">
        <v>424</v>
      </c>
      <c r="D211" s="204" t="s">
        <v>70</v>
      </c>
      <c r="E211" s="204" t="s">
        <v>70</v>
      </c>
      <c r="F211" s="43" t="s">
        <v>483</v>
      </c>
      <c r="G211" s="43" t="s">
        <v>631</v>
      </c>
      <c r="H211" s="207">
        <v>0.5</v>
      </c>
      <c r="I211" s="258"/>
      <c r="J211" s="204"/>
      <c r="K211" s="204"/>
      <c r="L211" s="204"/>
      <c r="M211" s="204"/>
      <c r="N211" s="204"/>
      <c r="O211" s="204"/>
      <c r="P211" s="203">
        <v>0.25</v>
      </c>
      <c r="Q211" s="204"/>
      <c r="R211" s="204"/>
      <c r="S211" s="204"/>
      <c r="T211" s="204"/>
      <c r="U211" s="204"/>
      <c r="V211" s="203">
        <v>0.25</v>
      </c>
      <c r="W211" s="204"/>
      <c r="X211" s="204"/>
      <c r="Y211" s="204"/>
      <c r="Z211" s="204"/>
      <c r="AA211" s="204"/>
      <c r="AB211" s="203">
        <v>0.25</v>
      </c>
      <c r="AC211" s="204"/>
      <c r="AD211" s="204"/>
      <c r="AE211" s="204"/>
      <c r="AF211" s="203">
        <v>0.25</v>
      </c>
      <c r="AG211" s="204"/>
      <c r="AH211" s="31">
        <f>+J211+L211+N211+P211+R211+T211+V211+X211+Z211+AB211+AD211+AF211</f>
        <v>1</v>
      </c>
      <c r="AI211" s="64">
        <v>45017</v>
      </c>
      <c r="AJ211" s="64">
        <v>45291</v>
      </c>
      <c r="AK211" s="43" t="s">
        <v>629</v>
      </c>
      <c r="AL211" s="43" t="s">
        <v>463</v>
      </c>
      <c r="AM211" s="25" t="s">
        <v>465</v>
      </c>
      <c r="AN211" s="25" t="s">
        <v>465</v>
      </c>
      <c r="AO211" s="25" t="s">
        <v>785</v>
      </c>
      <c r="AP211" s="294"/>
    </row>
    <row r="212" spans="1:42" s="35" customFormat="1" ht="90.75" hidden="1" x14ac:dyDescent="0.25">
      <c r="A212" s="43" t="s">
        <v>40</v>
      </c>
      <c r="B212" s="204" t="s">
        <v>203</v>
      </c>
      <c r="C212" s="204">
        <v>420</v>
      </c>
      <c r="D212" s="240">
        <v>0.3</v>
      </c>
      <c r="E212" s="254">
        <v>227872000</v>
      </c>
      <c r="F212" s="43" t="s">
        <v>663</v>
      </c>
      <c r="G212" s="43" t="s">
        <v>789</v>
      </c>
      <c r="H212" s="203">
        <v>0.2</v>
      </c>
      <c r="I212" s="244">
        <f>+H212+H213+H214+H215+H218</f>
        <v>1</v>
      </c>
      <c r="J212" s="204"/>
      <c r="K212" s="204"/>
      <c r="L212" s="203"/>
      <c r="M212" s="204"/>
      <c r="N212" s="164">
        <v>0.2</v>
      </c>
      <c r="O212" s="159"/>
      <c r="P212" s="164">
        <v>0.05</v>
      </c>
      <c r="Q212" s="159"/>
      <c r="R212" s="164">
        <v>0.05</v>
      </c>
      <c r="S212" s="159"/>
      <c r="T212" s="164">
        <v>0.1</v>
      </c>
      <c r="U212" s="159"/>
      <c r="V212" s="164">
        <v>0.1</v>
      </c>
      <c r="W212" s="159"/>
      <c r="X212" s="164">
        <v>0.1</v>
      </c>
      <c r="Y212" s="159"/>
      <c r="Z212" s="164">
        <v>0.1</v>
      </c>
      <c r="AA212" s="159"/>
      <c r="AB212" s="164">
        <v>0.3</v>
      </c>
      <c r="AC212" s="159"/>
      <c r="AD212" s="159"/>
      <c r="AE212" s="159"/>
      <c r="AF212" s="159"/>
      <c r="AG212" s="159"/>
      <c r="AH212" s="177">
        <f t="shared" ref="AH212" si="11">SUM(J212+L212+N212+P212+R212+T212+AD212+AB212+AF212+V212+X212+Z212)</f>
        <v>0.99999999999999989</v>
      </c>
      <c r="AI212" s="162">
        <v>44986</v>
      </c>
      <c r="AJ212" s="162">
        <v>45230</v>
      </c>
      <c r="AK212" s="43" t="s">
        <v>497</v>
      </c>
      <c r="AL212" s="43" t="s">
        <v>463</v>
      </c>
      <c r="AM212" s="44" t="s">
        <v>464</v>
      </c>
      <c r="AN212" s="25" t="s">
        <v>465</v>
      </c>
      <c r="AO212" s="25" t="s">
        <v>785</v>
      </c>
      <c r="AP212" s="297"/>
    </row>
    <row r="213" spans="1:42" s="35" customFormat="1" ht="113.25" hidden="1" customHeight="1" x14ac:dyDescent="0.25">
      <c r="A213" s="43" t="s">
        <v>40</v>
      </c>
      <c r="B213" s="204" t="s">
        <v>203</v>
      </c>
      <c r="C213" s="204">
        <v>420</v>
      </c>
      <c r="D213" s="227"/>
      <c r="E213" s="255"/>
      <c r="F213" s="43" t="s">
        <v>663</v>
      </c>
      <c r="G213" s="43" t="s">
        <v>498</v>
      </c>
      <c r="H213" s="203">
        <v>0.2</v>
      </c>
      <c r="I213" s="237"/>
      <c r="J213" s="204"/>
      <c r="K213" s="204"/>
      <c r="L213" s="203"/>
      <c r="M213" s="204"/>
      <c r="N213" s="164">
        <v>0.1</v>
      </c>
      <c r="O213" s="159"/>
      <c r="P213" s="164">
        <v>0.15</v>
      </c>
      <c r="Q213" s="159"/>
      <c r="R213" s="164">
        <v>0.2</v>
      </c>
      <c r="S213" s="159"/>
      <c r="T213" s="164">
        <v>0.2</v>
      </c>
      <c r="U213" s="159"/>
      <c r="V213" s="164">
        <v>0.2</v>
      </c>
      <c r="W213" s="159"/>
      <c r="X213" s="164">
        <v>0.15</v>
      </c>
      <c r="Y213" s="159"/>
      <c r="Z213" s="159"/>
      <c r="AA213" s="159"/>
      <c r="AB213" s="159"/>
      <c r="AC213" s="159"/>
      <c r="AD213" s="159"/>
      <c r="AE213" s="159"/>
      <c r="AF213" s="159"/>
      <c r="AG213" s="159"/>
      <c r="AH213" s="177">
        <f>SUM(J213+L213+N213+P213+R213+T213+AD213+AB213+AF213+V213+X213+Z213)</f>
        <v>1</v>
      </c>
      <c r="AI213" s="162">
        <v>44986</v>
      </c>
      <c r="AJ213" s="162">
        <v>45169</v>
      </c>
      <c r="AK213" s="43" t="s">
        <v>499</v>
      </c>
      <c r="AL213" s="43" t="s">
        <v>463</v>
      </c>
      <c r="AM213" s="44" t="s">
        <v>464</v>
      </c>
      <c r="AN213" s="25" t="s">
        <v>465</v>
      </c>
      <c r="AO213" s="25" t="s">
        <v>785</v>
      </c>
      <c r="AP213" s="297"/>
    </row>
    <row r="214" spans="1:42" s="35" customFormat="1" ht="108" hidden="1" customHeight="1" x14ac:dyDescent="0.25">
      <c r="A214" s="43" t="s">
        <v>40</v>
      </c>
      <c r="B214" s="204" t="s">
        <v>203</v>
      </c>
      <c r="C214" s="204">
        <v>420</v>
      </c>
      <c r="D214" s="227"/>
      <c r="E214" s="255"/>
      <c r="F214" s="43" t="s">
        <v>663</v>
      </c>
      <c r="G214" s="43" t="s">
        <v>500</v>
      </c>
      <c r="H214" s="203">
        <v>0.2</v>
      </c>
      <c r="I214" s="237"/>
      <c r="J214" s="204"/>
      <c r="K214" s="204"/>
      <c r="L214" s="203"/>
      <c r="M214" s="204"/>
      <c r="N214" s="164">
        <v>0.2</v>
      </c>
      <c r="O214" s="159"/>
      <c r="P214" s="164">
        <v>0.2</v>
      </c>
      <c r="Q214" s="159"/>
      <c r="R214" s="164">
        <v>0.2</v>
      </c>
      <c r="S214" s="159"/>
      <c r="T214" s="164">
        <v>0.2</v>
      </c>
      <c r="U214" s="159"/>
      <c r="V214" s="164">
        <v>0.2</v>
      </c>
      <c r="W214" s="159"/>
      <c r="X214" s="159"/>
      <c r="Y214" s="159"/>
      <c r="Z214" s="159"/>
      <c r="AA214" s="159"/>
      <c r="AB214" s="159"/>
      <c r="AC214" s="159"/>
      <c r="AD214" s="159"/>
      <c r="AE214" s="159"/>
      <c r="AF214" s="159"/>
      <c r="AG214" s="159"/>
      <c r="AH214" s="177">
        <f t="shared" ref="AH214:AH218" si="12">SUM(J214+L214+N214+P214+R214+T214+AD214+AB214+AF214+V214+X214+Z214)</f>
        <v>1</v>
      </c>
      <c r="AI214" s="162">
        <v>44986</v>
      </c>
      <c r="AJ214" s="162">
        <v>45138</v>
      </c>
      <c r="AK214" s="43" t="s">
        <v>501</v>
      </c>
      <c r="AL214" s="43" t="s">
        <v>463</v>
      </c>
      <c r="AM214" s="44" t="s">
        <v>464</v>
      </c>
      <c r="AN214" s="25" t="s">
        <v>465</v>
      </c>
      <c r="AO214" s="25" t="s">
        <v>785</v>
      </c>
      <c r="AP214" s="297"/>
    </row>
    <row r="215" spans="1:42" s="35" customFormat="1" ht="99" hidden="1" customHeight="1" x14ac:dyDescent="0.25">
      <c r="A215" s="43" t="s">
        <v>40</v>
      </c>
      <c r="B215" s="204" t="s">
        <v>203</v>
      </c>
      <c r="C215" s="204">
        <v>420</v>
      </c>
      <c r="D215" s="227"/>
      <c r="E215" s="255"/>
      <c r="F215" s="43" t="s">
        <v>663</v>
      </c>
      <c r="G215" s="43" t="s">
        <v>502</v>
      </c>
      <c r="H215" s="83">
        <v>0.2</v>
      </c>
      <c r="I215" s="237"/>
      <c r="J215" s="204"/>
      <c r="K215" s="204"/>
      <c r="L215" s="203"/>
      <c r="M215" s="204"/>
      <c r="N215" s="164">
        <v>0.1</v>
      </c>
      <c r="O215" s="159"/>
      <c r="P215" s="164">
        <v>0.15</v>
      </c>
      <c r="Q215" s="159"/>
      <c r="R215" s="164">
        <v>0.15</v>
      </c>
      <c r="S215" s="159"/>
      <c r="T215" s="164">
        <v>0.2</v>
      </c>
      <c r="U215" s="159"/>
      <c r="V215" s="164">
        <v>0.2</v>
      </c>
      <c r="W215" s="159"/>
      <c r="X215" s="164">
        <v>0.2</v>
      </c>
      <c r="Y215" s="159"/>
      <c r="Z215" s="159"/>
      <c r="AA215" s="159"/>
      <c r="AB215" s="159"/>
      <c r="AC215" s="159"/>
      <c r="AD215" s="159"/>
      <c r="AE215" s="159"/>
      <c r="AF215" s="159"/>
      <c r="AG215" s="159"/>
      <c r="AH215" s="177">
        <f t="shared" si="12"/>
        <v>1</v>
      </c>
      <c r="AI215" s="162">
        <v>44986</v>
      </c>
      <c r="AJ215" s="162">
        <v>45169</v>
      </c>
      <c r="AK215" s="43" t="s">
        <v>503</v>
      </c>
      <c r="AL215" s="43" t="s">
        <v>463</v>
      </c>
      <c r="AM215" s="44" t="s">
        <v>464</v>
      </c>
      <c r="AN215" s="25" t="s">
        <v>465</v>
      </c>
      <c r="AO215" s="25" t="s">
        <v>785</v>
      </c>
      <c r="AP215" s="297"/>
    </row>
    <row r="216" spans="1:42" s="35" customFormat="1" ht="96.75" hidden="1" customHeight="1" x14ac:dyDescent="0.25">
      <c r="A216" s="43" t="s">
        <v>40</v>
      </c>
      <c r="B216" s="204" t="s">
        <v>203</v>
      </c>
      <c r="C216" s="204">
        <v>420</v>
      </c>
      <c r="D216" s="227"/>
      <c r="E216" s="255"/>
      <c r="F216" s="43" t="s">
        <v>663</v>
      </c>
      <c r="G216" s="43" t="s">
        <v>504</v>
      </c>
      <c r="H216" s="215">
        <v>0.2</v>
      </c>
      <c r="I216" s="237"/>
      <c r="J216" s="204"/>
      <c r="K216" s="204"/>
      <c r="L216" s="203"/>
      <c r="M216" s="204"/>
      <c r="N216" s="203"/>
      <c r="O216" s="204"/>
      <c r="P216" s="164">
        <v>0.1</v>
      </c>
      <c r="Q216" s="159"/>
      <c r="R216" s="164">
        <v>0.1</v>
      </c>
      <c r="S216" s="159"/>
      <c r="T216" s="164">
        <v>0.1</v>
      </c>
      <c r="U216" s="159"/>
      <c r="V216" s="164">
        <v>0.4</v>
      </c>
      <c r="W216" s="159"/>
      <c r="X216" s="164">
        <v>0.3</v>
      </c>
      <c r="Y216" s="159"/>
      <c r="Z216" s="159"/>
      <c r="AA216" s="159"/>
      <c r="AB216" s="159"/>
      <c r="AC216" s="159"/>
      <c r="AD216" s="159"/>
      <c r="AE216" s="159"/>
      <c r="AF216" s="159"/>
      <c r="AG216" s="159"/>
      <c r="AH216" s="177">
        <f t="shared" si="12"/>
        <v>1</v>
      </c>
      <c r="AI216" s="162">
        <v>45017</v>
      </c>
      <c r="AJ216" s="162">
        <v>45169</v>
      </c>
      <c r="AK216" s="43" t="s">
        <v>505</v>
      </c>
      <c r="AL216" s="43" t="s">
        <v>463</v>
      </c>
      <c r="AM216" s="44" t="s">
        <v>464</v>
      </c>
      <c r="AN216" s="25" t="s">
        <v>465</v>
      </c>
      <c r="AO216" s="25" t="s">
        <v>785</v>
      </c>
      <c r="AP216" s="297"/>
    </row>
    <row r="217" spans="1:42" s="35" customFormat="1" ht="90.75" hidden="1" x14ac:dyDescent="0.25">
      <c r="A217" s="43" t="s">
        <v>40</v>
      </c>
      <c r="B217" s="204" t="s">
        <v>203</v>
      </c>
      <c r="C217" s="204">
        <v>420</v>
      </c>
      <c r="D217" s="227"/>
      <c r="E217" s="255"/>
      <c r="F217" s="43" t="s">
        <v>663</v>
      </c>
      <c r="G217" s="43" t="s">
        <v>506</v>
      </c>
      <c r="H217" s="216"/>
      <c r="I217" s="237"/>
      <c r="J217" s="204"/>
      <c r="K217" s="204"/>
      <c r="L217" s="203"/>
      <c r="M217" s="204"/>
      <c r="N217" s="164">
        <v>0.33329999999999999</v>
      </c>
      <c r="O217" s="159"/>
      <c r="P217" s="164">
        <v>0.33329999999999999</v>
      </c>
      <c r="Q217" s="159"/>
      <c r="R217" s="164">
        <v>0.33329999999999999</v>
      </c>
      <c r="S217" s="159"/>
      <c r="T217" s="159"/>
      <c r="U217" s="159"/>
      <c r="V217" s="159"/>
      <c r="W217" s="159"/>
      <c r="X217" s="159"/>
      <c r="Y217" s="159"/>
      <c r="Z217" s="159"/>
      <c r="AA217" s="159"/>
      <c r="AB217" s="159"/>
      <c r="AC217" s="159"/>
      <c r="AD217" s="159"/>
      <c r="AE217" s="159"/>
      <c r="AF217" s="159"/>
      <c r="AG217" s="159"/>
      <c r="AH217" s="177">
        <f t="shared" si="12"/>
        <v>0.99990000000000001</v>
      </c>
      <c r="AI217" s="162">
        <v>44986</v>
      </c>
      <c r="AJ217" s="162">
        <v>45077</v>
      </c>
      <c r="AK217" s="43" t="s">
        <v>507</v>
      </c>
      <c r="AL217" s="43" t="s">
        <v>463</v>
      </c>
      <c r="AM217" s="44" t="s">
        <v>464</v>
      </c>
      <c r="AN217" s="25" t="s">
        <v>465</v>
      </c>
      <c r="AO217" s="25" t="s">
        <v>785</v>
      </c>
      <c r="AP217" s="297"/>
    </row>
    <row r="218" spans="1:42" s="35" customFormat="1" ht="90.75" hidden="1" x14ac:dyDescent="0.25">
      <c r="A218" s="43" t="s">
        <v>40</v>
      </c>
      <c r="B218" s="204" t="s">
        <v>203</v>
      </c>
      <c r="C218" s="204">
        <v>420</v>
      </c>
      <c r="D218" s="228"/>
      <c r="E218" s="256"/>
      <c r="F218" s="43" t="s">
        <v>663</v>
      </c>
      <c r="G218" s="43" t="s">
        <v>508</v>
      </c>
      <c r="H218" s="203">
        <v>0.2</v>
      </c>
      <c r="I218" s="237"/>
      <c r="J218" s="204"/>
      <c r="K218" s="204"/>
      <c r="L218" s="204"/>
      <c r="M218" s="204"/>
      <c r="N218" s="164">
        <v>0.1</v>
      </c>
      <c r="O218" s="159"/>
      <c r="P218" s="164">
        <v>0.15</v>
      </c>
      <c r="Q218" s="159"/>
      <c r="R218" s="164">
        <v>0.25</v>
      </c>
      <c r="S218" s="159"/>
      <c r="T218" s="164">
        <v>0.25</v>
      </c>
      <c r="U218" s="159"/>
      <c r="V218" s="164">
        <v>0.25</v>
      </c>
      <c r="W218" s="159"/>
      <c r="X218" s="159"/>
      <c r="Y218" s="159"/>
      <c r="Z218" s="159"/>
      <c r="AA218" s="159"/>
      <c r="AB218" s="159"/>
      <c r="AC218" s="159"/>
      <c r="AD218" s="159"/>
      <c r="AE218" s="159"/>
      <c r="AF218" s="159"/>
      <c r="AG218" s="159"/>
      <c r="AH218" s="177">
        <f t="shared" si="12"/>
        <v>1</v>
      </c>
      <c r="AI218" s="162">
        <v>44986</v>
      </c>
      <c r="AJ218" s="162">
        <v>45138</v>
      </c>
      <c r="AK218" s="43" t="s">
        <v>509</v>
      </c>
      <c r="AL218" s="43" t="s">
        <v>463</v>
      </c>
      <c r="AM218" s="44" t="s">
        <v>464</v>
      </c>
      <c r="AN218" s="25" t="s">
        <v>465</v>
      </c>
      <c r="AO218" s="25" t="s">
        <v>785</v>
      </c>
      <c r="AP218" s="297"/>
    </row>
    <row r="219" spans="1:42" s="35" customFormat="1" ht="60" hidden="1" x14ac:dyDescent="0.25">
      <c r="A219" s="43" t="s">
        <v>40</v>
      </c>
      <c r="B219" s="204" t="s">
        <v>41</v>
      </c>
      <c r="C219" s="204">
        <v>528</v>
      </c>
      <c r="D219" s="204" t="s">
        <v>70</v>
      </c>
      <c r="E219" s="204" t="s">
        <v>70</v>
      </c>
      <c r="F219" s="43" t="s">
        <v>510</v>
      </c>
      <c r="G219" s="50" t="s">
        <v>511</v>
      </c>
      <c r="H219" s="201">
        <v>0.05</v>
      </c>
      <c r="I219" s="240">
        <f>+H219+H220+H221</f>
        <v>1</v>
      </c>
      <c r="J219" s="203">
        <v>1</v>
      </c>
      <c r="K219" s="204"/>
      <c r="L219" s="55"/>
      <c r="M219" s="204"/>
      <c r="N219" s="55"/>
      <c r="O219" s="204"/>
      <c r="P219" s="55"/>
      <c r="Q219" s="204"/>
      <c r="R219" s="55"/>
      <c r="S219" s="204"/>
      <c r="T219" s="55"/>
      <c r="U219" s="204"/>
      <c r="V219" s="55"/>
      <c r="W219" s="204"/>
      <c r="X219" s="55"/>
      <c r="Y219" s="204"/>
      <c r="Z219" s="55"/>
      <c r="AA219" s="204"/>
      <c r="AB219" s="55"/>
      <c r="AC219" s="204"/>
      <c r="AD219" s="55"/>
      <c r="AE219" s="204"/>
      <c r="AF219" s="55"/>
      <c r="AG219" s="204"/>
      <c r="AH219" s="203">
        <f>+J219+L219+N219+P219+R219+T219+V219+X219+Z219+AB219+AD219+AF219</f>
        <v>1</v>
      </c>
      <c r="AI219" s="64">
        <v>44927</v>
      </c>
      <c r="AJ219" s="64">
        <v>44957</v>
      </c>
      <c r="AK219" s="43" t="s">
        <v>512</v>
      </c>
      <c r="AL219" s="43" t="s">
        <v>513</v>
      </c>
      <c r="AM219" s="43" t="s">
        <v>757</v>
      </c>
      <c r="AN219" s="43" t="s">
        <v>758</v>
      </c>
      <c r="AO219" s="43" t="s">
        <v>710</v>
      </c>
      <c r="AP219" s="297"/>
    </row>
    <row r="220" spans="1:42" s="35" customFormat="1" ht="90" hidden="1" x14ac:dyDescent="0.25">
      <c r="A220" s="43" t="s">
        <v>40</v>
      </c>
      <c r="B220" s="204" t="s">
        <v>41</v>
      </c>
      <c r="C220" s="204">
        <v>528</v>
      </c>
      <c r="D220" s="204" t="s">
        <v>70</v>
      </c>
      <c r="E220" s="204" t="s">
        <v>70</v>
      </c>
      <c r="F220" s="43" t="s">
        <v>510</v>
      </c>
      <c r="G220" s="50" t="s">
        <v>514</v>
      </c>
      <c r="H220" s="201">
        <v>0.9</v>
      </c>
      <c r="I220" s="227"/>
      <c r="J220" s="55">
        <f>1/12</f>
        <v>8.3333333333333329E-2</v>
      </c>
      <c r="K220" s="204"/>
      <c r="L220" s="55">
        <f>1/12</f>
        <v>8.3333333333333329E-2</v>
      </c>
      <c r="M220" s="204"/>
      <c r="N220" s="55">
        <f>1/12</f>
        <v>8.3333333333333329E-2</v>
      </c>
      <c r="O220" s="204"/>
      <c r="P220" s="55">
        <f>1/12</f>
        <v>8.3333333333333329E-2</v>
      </c>
      <c r="Q220" s="204"/>
      <c r="R220" s="55">
        <f>1/12</f>
        <v>8.3333333333333329E-2</v>
      </c>
      <c r="S220" s="204"/>
      <c r="T220" s="55">
        <f>1/12</f>
        <v>8.3333333333333329E-2</v>
      </c>
      <c r="U220" s="204"/>
      <c r="V220" s="55">
        <f>1/12</f>
        <v>8.3333333333333329E-2</v>
      </c>
      <c r="W220" s="204"/>
      <c r="X220" s="55">
        <f>1/12</f>
        <v>8.3333333333333329E-2</v>
      </c>
      <c r="Y220" s="204"/>
      <c r="Z220" s="55">
        <f>1/12</f>
        <v>8.3333333333333329E-2</v>
      </c>
      <c r="AA220" s="204"/>
      <c r="AB220" s="55">
        <f>1/12</f>
        <v>8.3333333333333329E-2</v>
      </c>
      <c r="AC220" s="204"/>
      <c r="AD220" s="55">
        <f>1/12</f>
        <v>8.3333333333333329E-2</v>
      </c>
      <c r="AE220" s="204"/>
      <c r="AF220" s="55">
        <f>1/12</f>
        <v>8.3333333333333329E-2</v>
      </c>
      <c r="AG220" s="204"/>
      <c r="AH220" s="203">
        <f>+J220+L220+N220+P220+R220+T220+V220+X220+Z220+AB220+AD220+AF220</f>
        <v>1</v>
      </c>
      <c r="AI220" s="64">
        <v>44927</v>
      </c>
      <c r="AJ220" s="64">
        <v>45291</v>
      </c>
      <c r="AK220" s="43" t="s">
        <v>515</v>
      </c>
      <c r="AL220" s="43" t="s">
        <v>513</v>
      </c>
      <c r="AM220" s="43" t="s">
        <v>757</v>
      </c>
      <c r="AN220" s="43" t="s">
        <v>758</v>
      </c>
      <c r="AO220" s="43" t="s">
        <v>710</v>
      </c>
      <c r="AP220" s="297"/>
    </row>
    <row r="221" spans="1:42" s="35" customFormat="1" ht="75" hidden="1" x14ac:dyDescent="0.25">
      <c r="A221" s="43" t="s">
        <v>40</v>
      </c>
      <c r="B221" s="204" t="s">
        <v>41</v>
      </c>
      <c r="C221" s="204">
        <v>528</v>
      </c>
      <c r="D221" s="204" t="s">
        <v>70</v>
      </c>
      <c r="E221" s="204" t="s">
        <v>70</v>
      </c>
      <c r="F221" s="43" t="s">
        <v>510</v>
      </c>
      <c r="G221" s="50" t="s">
        <v>516</v>
      </c>
      <c r="H221" s="201">
        <v>0.05</v>
      </c>
      <c r="I221" s="228"/>
      <c r="J221" s="201">
        <v>0.25</v>
      </c>
      <c r="K221" s="204"/>
      <c r="L221" s="204"/>
      <c r="M221" s="204"/>
      <c r="N221" s="204"/>
      <c r="O221" s="204"/>
      <c r="P221" s="201">
        <v>0.25</v>
      </c>
      <c r="Q221" s="204"/>
      <c r="R221" s="204"/>
      <c r="S221" s="204"/>
      <c r="T221" s="204"/>
      <c r="U221" s="204"/>
      <c r="V221" s="201">
        <v>0.25</v>
      </c>
      <c r="W221" s="204"/>
      <c r="X221" s="204"/>
      <c r="Y221" s="204"/>
      <c r="Z221" s="204"/>
      <c r="AA221" s="204"/>
      <c r="AB221" s="201">
        <v>0.25</v>
      </c>
      <c r="AC221" s="55"/>
      <c r="AD221" s="204"/>
      <c r="AE221" s="204"/>
      <c r="AF221" s="204"/>
      <c r="AG221" s="204"/>
      <c r="AH221" s="203">
        <f>+J221+L221+N221+P221+R221+T221+V221+X221+Z221+AB221+AD221+AF221</f>
        <v>1</v>
      </c>
      <c r="AI221" s="64">
        <v>44927</v>
      </c>
      <c r="AJ221" s="64">
        <v>45230</v>
      </c>
      <c r="AK221" s="43" t="s">
        <v>517</v>
      </c>
      <c r="AL221" s="43" t="s">
        <v>513</v>
      </c>
      <c r="AM221" s="43" t="s">
        <v>757</v>
      </c>
      <c r="AN221" s="43" t="s">
        <v>758</v>
      </c>
      <c r="AO221" s="43" t="s">
        <v>710</v>
      </c>
      <c r="AP221" s="297"/>
    </row>
    <row r="222" spans="1:42" s="35" customFormat="1" ht="75.75" hidden="1" customHeight="1" x14ac:dyDescent="0.25">
      <c r="A222" s="43" t="s">
        <v>40</v>
      </c>
      <c r="B222" s="204" t="s">
        <v>41</v>
      </c>
      <c r="C222" s="76">
        <v>527</v>
      </c>
      <c r="D222" s="76" t="s">
        <v>70</v>
      </c>
      <c r="E222" s="76" t="s">
        <v>70</v>
      </c>
      <c r="F222" s="50" t="s">
        <v>518</v>
      </c>
      <c r="G222" s="50" t="s">
        <v>519</v>
      </c>
      <c r="H222" s="208">
        <v>0.33</v>
      </c>
      <c r="I222" s="235">
        <v>1</v>
      </c>
      <c r="J222" s="76"/>
      <c r="K222" s="76"/>
      <c r="L222" s="208">
        <v>0.09</v>
      </c>
      <c r="M222" s="76"/>
      <c r="N222" s="208">
        <v>0.09</v>
      </c>
      <c r="O222" s="88"/>
      <c r="P222" s="208">
        <v>0.09</v>
      </c>
      <c r="Q222" s="76"/>
      <c r="R222" s="208">
        <v>0.09</v>
      </c>
      <c r="S222" s="76"/>
      <c r="T222" s="208">
        <v>0.09</v>
      </c>
      <c r="U222" s="76"/>
      <c r="V222" s="208">
        <v>0.09</v>
      </c>
      <c r="W222" s="76"/>
      <c r="X222" s="208">
        <v>0.09</v>
      </c>
      <c r="Y222" s="76"/>
      <c r="Z222" s="208">
        <v>0.09</v>
      </c>
      <c r="AA222" s="76"/>
      <c r="AB222" s="208">
        <v>0.09</v>
      </c>
      <c r="AC222" s="88"/>
      <c r="AD222" s="208">
        <v>0.09</v>
      </c>
      <c r="AE222" s="76"/>
      <c r="AF222" s="208">
        <v>0.1</v>
      </c>
      <c r="AG222" s="76"/>
      <c r="AH222" s="208">
        <v>1</v>
      </c>
      <c r="AI222" s="79">
        <v>44958</v>
      </c>
      <c r="AJ222" s="79">
        <v>45291</v>
      </c>
      <c r="AK222" s="50" t="s">
        <v>520</v>
      </c>
      <c r="AL222" s="50" t="s">
        <v>55</v>
      </c>
      <c r="AM222" s="25" t="s">
        <v>704</v>
      </c>
      <c r="AN222" s="25" t="s">
        <v>56</v>
      </c>
      <c r="AO222" s="50" t="s">
        <v>57</v>
      </c>
      <c r="AP222" s="297"/>
    </row>
    <row r="223" spans="1:42" s="28" customFormat="1" ht="60" hidden="1" x14ac:dyDescent="0.25">
      <c r="A223" s="43" t="s">
        <v>40</v>
      </c>
      <c r="B223" s="204" t="s">
        <v>203</v>
      </c>
      <c r="C223" s="204">
        <v>422</v>
      </c>
      <c r="D223" s="204" t="s">
        <v>70</v>
      </c>
      <c r="E223" s="204" t="s">
        <v>70</v>
      </c>
      <c r="F223" s="50" t="s">
        <v>518</v>
      </c>
      <c r="G223" s="50" t="s">
        <v>826</v>
      </c>
      <c r="H223" s="208">
        <v>0.34</v>
      </c>
      <c r="I223" s="235"/>
      <c r="J223" s="76" t="s">
        <v>127</v>
      </c>
      <c r="K223" s="76" t="s">
        <v>127</v>
      </c>
      <c r="L223" s="76" t="s">
        <v>127</v>
      </c>
      <c r="M223" s="76" t="s">
        <v>127</v>
      </c>
      <c r="N223" s="76" t="s">
        <v>127</v>
      </c>
      <c r="O223" s="76" t="s">
        <v>127</v>
      </c>
      <c r="P223" s="76" t="s">
        <v>127</v>
      </c>
      <c r="Q223" s="76" t="s">
        <v>127</v>
      </c>
      <c r="R223" s="208"/>
      <c r="S223" s="76"/>
      <c r="T223" s="208">
        <v>0.3</v>
      </c>
      <c r="U223" s="76"/>
      <c r="V223" s="208">
        <v>0.7</v>
      </c>
      <c r="W223" s="208"/>
      <c r="X223" s="76" t="s">
        <v>127</v>
      </c>
      <c r="Y223" s="76" t="s">
        <v>127</v>
      </c>
      <c r="Z223" s="76" t="s">
        <v>127</v>
      </c>
      <c r="AA223" s="76" t="s">
        <v>127</v>
      </c>
      <c r="AB223" s="76" t="s">
        <v>127</v>
      </c>
      <c r="AC223" s="76" t="s">
        <v>127</v>
      </c>
      <c r="AD223" s="76" t="s">
        <v>127</v>
      </c>
      <c r="AE223" s="76" t="s">
        <v>127</v>
      </c>
      <c r="AF223" s="76" t="s">
        <v>127</v>
      </c>
      <c r="AG223" s="76" t="s">
        <v>127</v>
      </c>
      <c r="AH223" s="31">
        <f>R223+T223+V223</f>
        <v>1</v>
      </c>
      <c r="AI223" s="64">
        <v>45078</v>
      </c>
      <c r="AJ223" s="64">
        <v>45138</v>
      </c>
      <c r="AK223" s="50" t="s">
        <v>828</v>
      </c>
      <c r="AL223" s="50" t="s">
        <v>55</v>
      </c>
      <c r="AM223" s="50" t="s">
        <v>829</v>
      </c>
      <c r="AN223" s="25" t="s">
        <v>56</v>
      </c>
      <c r="AO223" s="50" t="s">
        <v>57</v>
      </c>
      <c r="AP223" s="286"/>
    </row>
    <row r="224" spans="1:42" s="35" customFormat="1" ht="60" hidden="1" x14ac:dyDescent="0.25">
      <c r="A224" s="43" t="s">
        <v>40</v>
      </c>
      <c r="B224" s="204" t="s">
        <v>41</v>
      </c>
      <c r="C224" s="76">
        <v>527</v>
      </c>
      <c r="D224" s="76" t="s">
        <v>70</v>
      </c>
      <c r="E224" s="76" t="s">
        <v>70</v>
      </c>
      <c r="F224" s="50" t="s">
        <v>518</v>
      </c>
      <c r="G224" s="50" t="s">
        <v>521</v>
      </c>
      <c r="H224" s="208">
        <v>0.33</v>
      </c>
      <c r="I224" s="235"/>
      <c r="J224" s="76"/>
      <c r="K224" s="76"/>
      <c r="L224" s="76"/>
      <c r="M224" s="76"/>
      <c r="N224" s="76"/>
      <c r="O224" s="76"/>
      <c r="P224" s="208">
        <v>0.25</v>
      </c>
      <c r="Q224" s="76"/>
      <c r="R224" s="76"/>
      <c r="S224" s="76"/>
      <c r="T224" s="76"/>
      <c r="U224" s="208"/>
      <c r="V224" s="208">
        <v>0.25</v>
      </c>
      <c r="W224" s="76"/>
      <c r="X224" s="76"/>
      <c r="Y224" s="76"/>
      <c r="Z224" s="76"/>
      <c r="AA224" s="76"/>
      <c r="AB224" s="208">
        <v>0.25</v>
      </c>
      <c r="AC224" s="76"/>
      <c r="AD224" s="76"/>
      <c r="AE224" s="76"/>
      <c r="AF224" s="208">
        <v>0.25</v>
      </c>
      <c r="AG224" s="76"/>
      <c r="AH224" s="208">
        <v>1</v>
      </c>
      <c r="AI224" s="79">
        <v>45017</v>
      </c>
      <c r="AJ224" s="79">
        <v>45291</v>
      </c>
      <c r="AK224" s="50" t="s">
        <v>522</v>
      </c>
      <c r="AL224" s="50" t="s">
        <v>55</v>
      </c>
      <c r="AM224" s="50" t="s">
        <v>525</v>
      </c>
      <c r="AN224" s="50" t="s">
        <v>57</v>
      </c>
      <c r="AO224" s="50" t="s">
        <v>57</v>
      </c>
      <c r="AP224" s="297"/>
    </row>
    <row r="225" spans="1:42" s="35" customFormat="1" ht="112.5" hidden="1" customHeight="1" x14ac:dyDescent="0.25">
      <c r="A225" s="43" t="s">
        <v>40</v>
      </c>
      <c r="B225" s="204" t="s">
        <v>41</v>
      </c>
      <c r="C225" s="76" t="s">
        <v>70</v>
      </c>
      <c r="D225" s="76" t="s">
        <v>70</v>
      </c>
      <c r="E225" s="76" t="s">
        <v>70</v>
      </c>
      <c r="F225" s="45" t="s">
        <v>672</v>
      </c>
      <c r="G225" s="43" t="s">
        <v>723</v>
      </c>
      <c r="H225" s="201">
        <v>0.15</v>
      </c>
      <c r="I225" s="235">
        <f>+H225+H226+H227+H228+H229+H230+H231+H232+H233+H234</f>
        <v>0.99999999999999989</v>
      </c>
      <c r="J225" s="76"/>
      <c r="K225" s="76"/>
      <c r="L225" s="76"/>
      <c r="M225" s="76"/>
      <c r="N225" s="31">
        <v>0.25</v>
      </c>
      <c r="O225" s="76"/>
      <c r="P225" s="208"/>
      <c r="Q225" s="76"/>
      <c r="R225" s="76"/>
      <c r="S225" s="76"/>
      <c r="T225" s="31">
        <v>0.25</v>
      </c>
      <c r="U225" s="208"/>
      <c r="V225" s="208"/>
      <c r="W225" s="76"/>
      <c r="X225" s="76"/>
      <c r="Y225" s="76"/>
      <c r="Z225" s="31">
        <v>0.25</v>
      </c>
      <c r="AA225" s="76"/>
      <c r="AB225" s="208"/>
      <c r="AC225" s="76"/>
      <c r="AD225" s="76"/>
      <c r="AE225" s="76"/>
      <c r="AF225" s="31">
        <v>0.25</v>
      </c>
      <c r="AG225" s="76"/>
      <c r="AH225" s="31">
        <f t="shared" ref="AH225:AH252" si="13">+J225+L225+N225+P225+R225+T225+V225+X225+Z225+AB225+AD225+AF225</f>
        <v>1</v>
      </c>
      <c r="AI225" s="79">
        <v>44986</v>
      </c>
      <c r="AJ225" s="79">
        <v>45275</v>
      </c>
      <c r="AK225" s="50" t="s">
        <v>724</v>
      </c>
      <c r="AL225" s="44" t="s">
        <v>55</v>
      </c>
      <c r="AM225" s="44" t="s">
        <v>745</v>
      </c>
      <c r="AN225" s="50" t="s">
        <v>56</v>
      </c>
      <c r="AO225" s="50" t="s">
        <v>57</v>
      </c>
      <c r="AP225" s="297"/>
    </row>
    <row r="226" spans="1:42" ht="168" hidden="1" customHeight="1" x14ac:dyDescent="0.25">
      <c r="A226" s="43" t="s">
        <v>40</v>
      </c>
      <c r="B226" s="204" t="s">
        <v>41</v>
      </c>
      <c r="C226" s="76" t="s">
        <v>70</v>
      </c>
      <c r="D226" s="76" t="s">
        <v>70</v>
      </c>
      <c r="E226" s="76" t="s">
        <v>70</v>
      </c>
      <c r="F226" s="45" t="s">
        <v>672</v>
      </c>
      <c r="G226" s="43" t="s">
        <v>604</v>
      </c>
      <c r="H226" s="201">
        <v>0.1</v>
      </c>
      <c r="I226" s="235"/>
      <c r="J226" s="31"/>
      <c r="K226" s="31"/>
      <c r="L226" s="31"/>
      <c r="M226" s="31"/>
      <c r="N226" s="31">
        <v>0.25</v>
      </c>
      <c r="O226" s="31"/>
      <c r="P226" s="31"/>
      <c r="Q226" s="31"/>
      <c r="R226" s="31"/>
      <c r="S226" s="31"/>
      <c r="T226" s="31">
        <v>0.25</v>
      </c>
      <c r="U226" s="31"/>
      <c r="V226" s="31"/>
      <c r="W226" s="31"/>
      <c r="X226" s="31"/>
      <c r="Y226" s="31"/>
      <c r="Z226" s="31">
        <v>0.25</v>
      </c>
      <c r="AA226" s="31"/>
      <c r="AB226" s="31"/>
      <c r="AC226" s="31"/>
      <c r="AD226" s="31"/>
      <c r="AE226" s="31"/>
      <c r="AF226" s="31">
        <v>0.25</v>
      </c>
      <c r="AG226" s="31"/>
      <c r="AH226" s="31">
        <f t="shared" si="13"/>
        <v>1</v>
      </c>
      <c r="AI226" s="64">
        <v>44928</v>
      </c>
      <c r="AJ226" s="62">
        <v>45275</v>
      </c>
      <c r="AK226" s="44" t="s">
        <v>605</v>
      </c>
      <c r="AL226" s="44" t="s">
        <v>534</v>
      </c>
      <c r="AM226" s="44" t="s">
        <v>535</v>
      </c>
      <c r="AN226" s="25" t="s">
        <v>701</v>
      </c>
      <c r="AO226" s="25" t="s">
        <v>57</v>
      </c>
      <c r="AP226" s="294"/>
    </row>
    <row r="227" spans="1:42" ht="199.5" hidden="1" customHeight="1" x14ac:dyDescent="0.25">
      <c r="A227" s="43" t="s">
        <v>40</v>
      </c>
      <c r="B227" s="204" t="s">
        <v>41</v>
      </c>
      <c r="C227" s="76" t="s">
        <v>70</v>
      </c>
      <c r="D227" s="76" t="s">
        <v>70</v>
      </c>
      <c r="E227" s="76" t="s">
        <v>70</v>
      </c>
      <c r="F227" s="45" t="s">
        <v>672</v>
      </c>
      <c r="G227" s="43" t="s">
        <v>596</v>
      </c>
      <c r="H227" s="201">
        <v>0.1</v>
      </c>
      <c r="I227" s="235"/>
      <c r="J227" s="31"/>
      <c r="K227" s="31"/>
      <c r="L227" s="31"/>
      <c r="M227" s="31"/>
      <c r="N227" s="31"/>
      <c r="O227" s="31"/>
      <c r="P227" s="31">
        <v>0.25</v>
      </c>
      <c r="Q227" s="31"/>
      <c r="R227" s="31"/>
      <c r="S227" s="31"/>
      <c r="T227" s="31"/>
      <c r="U227" s="31"/>
      <c r="V227" s="31">
        <v>0.25</v>
      </c>
      <c r="W227" s="31"/>
      <c r="X227" s="31"/>
      <c r="Y227" s="31"/>
      <c r="Z227" s="31"/>
      <c r="AA227" s="31"/>
      <c r="AB227" s="31">
        <v>0.25</v>
      </c>
      <c r="AC227" s="31"/>
      <c r="AD227" s="31"/>
      <c r="AE227" s="31"/>
      <c r="AF227" s="31">
        <v>0.25</v>
      </c>
      <c r="AG227" s="31"/>
      <c r="AH227" s="31">
        <f t="shared" si="13"/>
        <v>1</v>
      </c>
      <c r="AI227" s="64">
        <v>45017</v>
      </c>
      <c r="AJ227" s="62">
        <v>45291</v>
      </c>
      <c r="AK227" s="44" t="s">
        <v>597</v>
      </c>
      <c r="AL227" s="44" t="s">
        <v>55</v>
      </c>
      <c r="AM227" s="44" t="s">
        <v>745</v>
      </c>
      <c r="AN227" s="25" t="s">
        <v>56</v>
      </c>
      <c r="AO227" s="25" t="s">
        <v>57</v>
      </c>
      <c r="AP227" s="294"/>
    </row>
    <row r="228" spans="1:42" ht="105" hidden="1" customHeight="1" x14ac:dyDescent="0.25">
      <c r="A228" s="43" t="s">
        <v>40</v>
      </c>
      <c r="B228" s="204" t="s">
        <v>41</v>
      </c>
      <c r="C228" s="76" t="s">
        <v>70</v>
      </c>
      <c r="D228" s="76" t="s">
        <v>70</v>
      </c>
      <c r="E228" s="76" t="s">
        <v>70</v>
      </c>
      <c r="F228" s="45" t="s">
        <v>672</v>
      </c>
      <c r="G228" s="43" t="s">
        <v>602</v>
      </c>
      <c r="H228" s="201">
        <v>0.05</v>
      </c>
      <c r="I228" s="235"/>
      <c r="J228" s="31">
        <v>0.08</v>
      </c>
      <c r="K228" s="31"/>
      <c r="L228" s="31">
        <v>0.08</v>
      </c>
      <c r="M228" s="31"/>
      <c r="N228" s="31">
        <v>0.08</v>
      </c>
      <c r="O228" s="31"/>
      <c r="P228" s="31">
        <v>0.1</v>
      </c>
      <c r="Q228" s="31"/>
      <c r="R228" s="31">
        <v>0.08</v>
      </c>
      <c r="S228" s="31"/>
      <c r="T228" s="31">
        <v>0.08</v>
      </c>
      <c r="U228" s="31"/>
      <c r="V228" s="31">
        <v>0.08</v>
      </c>
      <c r="W228" s="31"/>
      <c r="X228" s="31">
        <v>0.1</v>
      </c>
      <c r="Y228" s="31"/>
      <c r="Z228" s="31">
        <v>0.08</v>
      </c>
      <c r="AA228" s="31"/>
      <c r="AB228" s="31">
        <v>0.08</v>
      </c>
      <c r="AC228" s="31"/>
      <c r="AD228" s="31">
        <v>0.08</v>
      </c>
      <c r="AE228" s="31"/>
      <c r="AF228" s="31">
        <v>0.08</v>
      </c>
      <c r="AG228" s="31"/>
      <c r="AH228" s="31">
        <f t="shared" si="13"/>
        <v>0.99999999999999978</v>
      </c>
      <c r="AI228" s="64">
        <v>44928</v>
      </c>
      <c r="AJ228" s="62">
        <v>45291</v>
      </c>
      <c r="AK228" s="44" t="s">
        <v>603</v>
      </c>
      <c r="AL228" s="44" t="s">
        <v>157</v>
      </c>
      <c r="AM228" s="44" t="s">
        <v>158</v>
      </c>
      <c r="AN228" s="25" t="s">
        <v>159</v>
      </c>
      <c r="AO228" s="25" t="s">
        <v>57</v>
      </c>
      <c r="AP228" s="294"/>
    </row>
    <row r="229" spans="1:42" s="38" customFormat="1" ht="194.25" customHeight="1" x14ac:dyDescent="0.25">
      <c r="A229" s="106" t="s">
        <v>40</v>
      </c>
      <c r="B229" s="107" t="s">
        <v>41</v>
      </c>
      <c r="C229" s="132" t="s">
        <v>70</v>
      </c>
      <c r="D229" s="132" t="s">
        <v>70</v>
      </c>
      <c r="E229" s="132" t="s">
        <v>70</v>
      </c>
      <c r="F229" s="298" t="s">
        <v>673</v>
      </c>
      <c r="G229" s="137" t="s">
        <v>674</v>
      </c>
      <c r="H229" s="134">
        <v>0.1</v>
      </c>
      <c r="I229" s="235"/>
      <c r="J229" s="132"/>
      <c r="K229" s="132"/>
      <c r="L229" s="132"/>
      <c r="M229" s="132"/>
      <c r="N229" s="132"/>
      <c r="O229" s="132"/>
      <c r="P229" s="134"/>
      <c r="Q229" s="132"/>
      <c r="R229" s="130">
        <v>0.05</v>
      </c>
      <c r="S229" s="190"/>
      <c r="T229" s="130">
        <v>0.05</v>
      </c>
      <c r="U229" s="183"/>
      <c r="V229" s="183">
        <v>0.05</v>
      </c>
      <c r="W229" s="190"/>
      <c r="X229" s="183">
        <v>0.05</v>
      </c>
      <c r="Y229" s="190"/>
      <c r="Z229" s="183">
        <v>0.05</v>
      </c>
      <c r="AA229" s="190"/>
      <c r="AB229" s="183">
        <v>0.05</v>
      </c>
      <c r="AC229" s="190"/>
      <c r="AD229" s="183">
        <v>0.7</v>
      </c>
      <c r="AE229" s="132"/>
      <c r="AF229" s="134"/>
      <c r="AG229" s="132"/>
      <c r="AH229" s="109">
        <f t="shared" si="13"/>
        <v>1</v>
      </c>
      <c r="AI229" s="185">
        <v>45047</v>
      </c>
      <c r="AJ229" s="185" t="s">
        <v>838</v>
      </c>
      <c r="AK229" s="137" t="s">
        <v>725</v>
      </c>
      <c r="AL229" s="108" t="s">
        <v>55</v>
      </c>
      <c r="AM229" s="108" t="s">
        <v>745</v>
      </c>
      <c r="AN229" s="114" t="s">
        <v>56</v>
      </c>
      <c r="AO229" s="114" t="s">
        <v>57</v>
      </c>
      <c r="AP229" s="299" t="s">
        <v>839</v>
      </c>
    </row>
    <row r="230" spans="1:42" s="35" customFormat="1" ht="105" hidden="1" x14ac:dyDescent="0.25">
      <c r="A230" s="43" t="s">
        <v>40</v>
      </c>
      <c r="B230" s="204" t="s">
        <v>41</v>
      </c>
      <c r="C230" s="76" t="s">
        <v>70</v>
      </c>
      <c r="D230" s="76" t="s">
        <v>70</v>
      </c>
      <c r="E230" s="76" t="s">
        <v>70</v>
      </c>
      <c r="F230" s="45" t="s">
        <v>675</v>
      </c>
      <c r="G230" s="50" t="s">
        <v>759</v>
      </c>
      <c r="H230" s="208">
        <v>0.1</v>
      </c>
      <c r="I230" s="235"/>
      <c r="J230" s="76"/>
      <c r="K230" s="76"/>
      <c r="L230" s="76"/>
      <c r="M230" s="76"/>
      <c r="N230" s="76"/>
      <c r="O230" s="76"/>
      <c r="P230" s="208"/>
      <c r="Q230" s="76"/>
      <c r="R230" s="31">
        <v>0.2</v>
      </c>
      <c r="S230" s="76"/>
      <c r="T230" s="31">
        <v>0.3</v>
      </c>
      <c r="U230" s="208"/>
      <c r="V230" s="208">
        <v>0.5</v>
      </c>
      <c r="W230" s="76"/>
      <c r="X230" s="76"/>
      <c r="Y230" s="76"/>
      <c r="Z230" s="76"/>
      <c r="AA230" s="76"/>
      <c r="AB230" s="208"/>
      <c r="AC230" s="76"/>
      <c r="AD230" s="76"/>
      <c r="AE230" s="76"/>
      <c r="AF230" s="208"/>
      <c r="AG230" s="76"/>
      <c r="AH230" s="31">
        <f t="shared" si="13"/>
        <v>1</v>
      </c>
      <c r="AI230" s="79">
        <v>45047</v>
      </c>
      <c r="AJ230" s="79">
        <v>45138</v>
      </c>
      <c r="AK230" s="50" t="s">
        <v>727</v>
      </c>
      <c r="AL230" s="43" t="s">
        <v>726</v>
      </c>
      <c r="AM230" s="50" t="s">
        <v>74</v>
      </c>
      <c r="AN230" s="25" t="s">
        <v>47</v>
      </c>
      <c r="AO230" s="50" t="s">
        <v>57</v>
      </c>
      <c r="AP230" s="297"/>
    </row>
    <row r="231" spans="1:42" s="28" customFormat="1" ht="98.25" hidden="1" customHeight="1" x14ac:dyDescent="0.25">
      <c r="A231" s="43" t="s">
        <v>40</v>
      </c>
      <c r="B231" s="204" t="s">
        <v>41</v>
      </c>
      <c r="C231" s="76" t="s">
        <v>70</v>
      </c>
      <c r="D231" s="76" t="s">
        <v>70</v>
      </c>
      <c r="E231" s="76" t="s">
        <v>70</v>
      </c>
      <c r="F231" s="45" t="s">
        <v>649</v>
      </c>
      <c r="G231" s="43" t="s">
        <v>589</v>
      </c>
      <c r="H231" s="208">
        <v>0.1</v>
      </c>
      <c r="I231" s="235"/>
      <c r="J231" s="204"/>
      <c r="K231" s="204"/>
      <c r="L231" s="204"/>
      <c r="M231" s="204"/>
      <c r="N231" s="204"/>
      <c r="O231" s="204"/>
      <c r="P231" s="204"/>
      <c r="Q231" s="204"/>
      <c r="R231" s="204"/>
      <c r="S231" s="204"/>
      <c r="T231" s="203">
        <v>0.1</v>
      </c>
      <c r="U231" s="204"/>
      <c r="V231" s="203">
        <v>0.2</v>
      </c>
      <c r="W231" s="204"/>
      <c r="X231" s="203">
        <v>0.2</v>
      </c>
      <c r="Y231" s="204"/>
      <c r="Z231" s="203">
        <v>0.2</v>
      </c>
      <c r="AA231" s="204"/>
      <c r="AB231" s="203">
        <v>0.2</v>
      </c>
      <c r="AC231" s="204"/>
      <c r="AD231" s="203">
        <v>0.1</v>
      </c>
      <c r="AE231" s="204"/>
      <c r="AF231" s="204"/>
      <c r="AG231" s="204"/>
      <c r="AH231" s="31">
        <f t="shared" si="13"/>
        <v>0.99999999999999989</v>
      </c>
      <c r="AI231" s="64">
        <v>45078</v>
      </c>
      <c r="AJ231" s="64">
        <v>45260</v>
      </c>
      <c r="AK231" s="43" t="s">
        <v>590</v>
      </c>
      <c r="AL231" s="43" t="s">
        <v>703</v>
      </c>
      <c r="AM231" s="43" t="s">
        <v>549</v>
      </c>
      <c r="AN231" s="25" t="s">
        <v>47</v>
      </c>
      <c r="AO231" s="25" t="s">
        <v>57</v>
      </c>
      <c r="AP231" s="286"/>
    </row>
    <row r="232" spans="1:42" ht="77.25" hidden="1" x14ac:dyDescent="0.25">
      <c r="A232" s="43" t="s">
        <v>40</v>
      </c>
      <c r="B232" s="204" t="s">
        <v>41</v>
      </c>
      <c r="C232" s="76" t="s">
        <v>70</v>
      </c>
      <c r="D232" s="76" t="s">
        <v>70</v>
      </c>
      <c r="E232" s="76" t="s">
        <v>70</v>
      </c>
      <c r="F232" s="45" t="s">
        <v>649</v>
      </c>
      <c r="G232" s="43" t="s">
        <v>600</v>
      </c>
      <c r="H232" s="208">
        <v>0.1</v>
      </c>
      <c r="I232" s="235"/>
      <c r="J232" s="31"/>
      <c r="K232" s="31"/>
      <c r="L232" s="31"/>
      <c r="M232" s="31"/>
      <c r="N232" s="31">
        <v>0.25</v>
      </c>
      <c r="O232" s="31"/>
      <c r="P232" s="31"/>
      <c r="Q232" s="31"/>
      <c r="R232" s="31"/>
      <c r="S232" s="31"/>
      <c r="T232" s="31">
        <v>0.25</v>
      </c>
      <c r="U232" s="31"/>
      <c r="V232" s="31"/>
      <c r="W232" s="31"/>
      <c r="X232" s="31"/>
      <c r="Y232" s="31"/>
      <c r="Z232" s="31">
        <v>0.25</v>
      </c>
      <c r="AA232" s="31"/>
      <c r="AB232" s="31"/>
      <c r="AC232" s="31"/>
      <c r="AD232" s="31"/>
      <c r="AE232" s="31"/>
      <c r="AF232" s="31">
        <v>0.25</v>
      </c>
      <c r="AG232" s="31"/>
      <c r="AH232" s="31">
        <f t="shared" si="13"/>
        <v>1</v>
      </c>
      <c r="AI232" s="64">
        <v>44986</v>
      </c>
      <c r="AJ232" s="62">
        <v>45291</v>
      </c>
      <c r="AK232" s="44" t="s">
        <v>601</v>
      </c>
      <c r="AL232" s="44" t="s">
        <v>157</v>
      </c>
      <c r="AM232" s="44" t="s">
        <v>158</v>
      </c>
      <c r="AN232" s="25" t="s">
        <v>159</v>
      </c>
      <c r="AO232" s="25" t="s">
        <v>57</v>
      </c>
      <c r="AP232" s="294"/>
    </row>
    <row r="233" spans="1:42" ht="103.5" hidden="1" customHeight="1" x14ac:dyDescent="0.25">
      <c r="A233" s="43" t="s">
        <v>40</v>
      </c>
      <c r="B233" s="204" t="s">
        <v>41</v>
      </c>
      <c r="C233" s="76" t="s">
        <v>70</v>
      </c>
      <c r="D233" s="76" t="s">
        <v>70</v>
      </c>
      <c r="E233" s="76" t="s">
        <v>70</v>
      </c>
      <c r="F233" s="45" t="s">
        <v>651</v>
      </c>
      <c r="G233" s="43" t="s">
        <v>665</v>
      </c>
      <c r="H233" s="208">
        <v>0.1</v>
      </c>
      <c r="I233" s="235"/>
      <c r="J233" s="31"/>
      <c r="K233" s="31"/>
      <c r="L233" s="31"/>
      <c r="M233" s="31"/>
      <c r="N233" s="31"/>
      <c r="O233" s="31"/>
      <c r="P233" s="31"/>
      <c r="Q233" s="31"/>
      <c r="R233" s="31">
        <v>0.5</v>
      </c>
      <c r="S233" s="31"/>
      <c r="T233" s="31"/>
      <c r="U233" s="31"/>
      <c r="V233" s="31"/>
      <c r="W233" s="31"/>
      <c r="X233" s="31"/>
      <c r="Y233" s="31"/>
      <c r="Z233" s="31">
        <v>0.5</v>
      </c>
      <c r="AA233" s="31"/>
      <c r="AB233" s="31"/>
      <c r="AC233" s="31"/>
      <c r="AD233" s="31"/>
      <c r="AE233" s="31"/>
      <c r="AF233" s="31"/>
      <c r="AG233" s="31"/>
      <c r="AH233" s="31">
        <f t="shared" si="13"/>
        <v>1</v>
      </c>
      <c r="AI233" s="64">
        <v>45047</v>
      </c>
      <c r="AJ233" s="62">
        <v>45199</v>
      </c>
      <c r="AK233" s="43" t="s">
        <v>606</v>
      </c>
      <c r="AL233" s="44" t="s">
        <v>55</v>
      </c>
      <c r="AM233" s="44" t="s">
        <v>745</v>
      </c>
      <c r="AN233" s="25" t="s">
        <v>56</v>
      </c>
      <c r="AO233" s="25" t="s">
        <v>57</v>
      </c>
      <c r="AP233" s="294"/>
    </row>
    <row r="234" spans="1:42" ht="77.25" hidden="1" x14ac:dyDescent="0.25">
      <c r="A234" s="43" t="s">
        <v>40</v>
      </c>
      <c r="B234" s="204" t="s">
        <v>41</v>
      </c>
      <c r="C234" s="76" t="s">
        <v>70</v>
      </c>
      <c r="D234" s="76" t="s">
        <v>70</v>
      </c>
      <c r="E234" s="76" t="s">
        <v>70</v>
      </c>
      <c r="F234" s="45" t="s">
        <v>651</v>
      </c>
      <c r="G234" s="43" t="s">
        <v>593</v>
      </c>
      <c r="H234" s="201">
        <v>0.1</v>
      </c>
      <c r="I234" s="235"/>
      <c r="J234" s="31"/>
      <c r="K234" s="31"/>
      <c r="L234" s="31"/>
      <c r="M234" s="31"/>
      <c r="N234" s="31"/>
      <c r="O234" s="31"/>
      <c r="P234" s="31">
        <v>1</v>
      </c>
      <c r="Q234" s="31"/>
      <c r="R234" s="31"/>
      <c r="S234" s="31"/>
      <c r="T234" s="31"/>
      <c r="U234" s="31"/>
      <c r="V234" s="31"/>
      <c r="W234" s="31"/>
      <c r="X234" s="31"/>
      <c r="Y234" s="31"/>
      <c r="Z234" s="31"/>
      <c r="AA234" s="31"/>
      <c r="AB234" s="31"/>
      <c r="AC234" s="31"/>
      <c r="AD234" s="31"/>
      <c r="AE234" s="31"/>
      <c r="AF234" s="31"/>
      <c r="AG234" s="31"/>
      <c r="AH234" s="31">
        <f t="shared" si="13"/>
        <v>1</v>
      </c>
      <c r="AI234" s="64">
        <v>45017</v>
      </c>
      <c r="AJ234" s="62">
        <v>45046</v>
      </c>
      <c r="AK234" s="44" t="s">
        <v>594</v>
      </c>
      <c r="AL234" s="43" t="s">
        <v>463</v>
      </c>
      <c r="AM234" s="44" t="s">
        <v>464</v>
      </c>
      <c r="AN234" s="25" t="s">
        <v>465</v>
      </c>
      <c r="AO234" s="25" t="s">
        <v>57</v>
      </c>
      <c r="AP234" s="294"/>
    </row>
    <row r="235" spans="1:42" ht="77.25" hidden="1" customHeight="1" x14ac:dyDescent="0.25">
      <c r="A235" s="43" t="s">
        <v>40</v>
      </c>
      <c r="B235" s="204" t="s">
        <v>41</v>
      </c>
      <c r="C235" s="76" t="s">
        <v>70</v>
      </c>
      <c r="D235" s="76" t="s">
        <v>70</v>
      </c>
      <c r="E235" s="76" t="s">
        <v>70</v>
      </c>
      <c r="F235" s="44" t="s">
        <v>642</v>
      </c>
      <c r="G235" s="43" t="s">
        <v>664</v>
      </c>
      <c r="H235" s="31">
        <v>0.05</v>
      </c>
      <c r="I235" s="259" t="e">
        <f>+H235+H236+#REF!+H237+H238+H239-+H240+H241+H242+H243+H244+H245</f>
        <v>#REF!</v>
      </c>
      <c r="J235" s="201"/>
      <c r="K235" s="201"/>
      <c r="L235" s="201"/>
      <c r="M235" s="201"/>
      <c r="N235" s="201">
        <v>0.2</v>
      </c>
      <c r="O235" s="201"/>
      <c r="P235" s="201">
        <v>0.8</v>
      </c>
      <c r="Q235" s="201"/>
      <c r="R235" s="201"/>
      <c r="S235" s="201"/>
      <c r="T235" s="201"/>
      <c r="U235" s="201"/>
      <c r="V235" s="201"/>
      <c r="W235" s="201"/>
      <c r="X235" s="201"/>
      <c r="Y235" s="201"/>
      <c r="Z235" s="201"/>
      <c r="AA235" s="201"/>
      <c r="AB235" s="201"/>
      <c r="AC235" s="201"/>
      <c r="AD235" s="201"/>
      <c r="AE235" s="201"/>
      <c r="AF235" s="201"/>
      <c r="AG235" s="201"/>
      <c r="AH235" s="31">
        <f t="shared" si="13"/>
        <v>1</v>
      </c>
      <c r="AI235" s="64">
        <v>44986</v>
      </c>
      <c r="AJ235" s="62">
        <v>45046</v>
      </c>
      <c r="AK235" s="43" t="s">
        <v>561</v>
      </c>
      <c r="AL235" s="43" t="s">
        <v>157</v>
      </c>
      <c r="AM235" s="43" t="s">
        <v>158</v>
      </c>
      <c r="AN235" s="43" t="s">
        <v>159</v>
      </c>
      <c r="AO235" s="43" t="s">
        <v>57</v>
      </c>
      <c r="AP235" s="294"/>
    </row>
    <row r="236" spans="1:42" ht="75" hidden="1" x14ac:dyDescent="0.25">
      <c r="A236" s="43" t="s">
        <v>40</v>
      </c>
      <c r="B236" s="204" t="s">
        <v>41</v>
      </c>
      <c r="C236" s="76" t="s">
        <v>70</v>
      </c>
      <c r="D236" s="76" t="s">
        <v>70</v>
      </c>
      <c r="E236" s="76" t="s">
        <v>70</v>
      </c>
      <c r="F236" s="44" t="s">
        <v>642</v>
      </c>
      <c r="G236" s="43" t="s">
        <v>564</v>
      </c>
      <c r="H236" s="31">
        <v>0.2</v>
      </c>
      <c r="I236" s="259"/>
      <c r="J236" s="31">
        <v>1</v>
      </c>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f t="shared" si="13"/>
        <v>1</v>
      </c>
      <c r="AI236" s="64">
        <v>44928</v>
      </c>
      <c r="AJ236" s="62">
        <v>44957</v>
      </c>
      <c r="AK236" s="43" t="s">
        <v>565</v>
      </c>
      <c r="AL236" s="44" t="s">
        <v>55</v>
      </c>
      <c r="AM236" s="25" t="s">
        <v>706</v>
      </c>
      <c r="AN236" s="25" t="s">
        <v>56</v>
      </c>
      <c r="AO236" s="25" t="s">
        <v>57</v>
      </c>
      <c r="AP236" s="294"/>
    </row>
    <row r="237" spans="1:42" ht="76.5" hidden="1" x14ac:dyDescent="0.25">
      <c r="A237" s="43" t="s">
        <v>40</v>
      </c>
      <c r="B237" s="204" t="s">
        <v>41</v>
      </c>
      <c r="C237" s="76" t="s">
        <v>70</v>
      </c>
      <c r="D237" s="76" t="s">
        <v>70</v>
      </c>
      <c r="E237" s="76" t="s">
        <v>70</v>
      </c>
      <c r="F237" s="44" t="s">
        <v>643</v>
      </c>
      <c r="G237" s="43" t="s">
        <v>562</v>
      </c>
      <c r="H237" s="31">
        <v>0.05</v>
      </c>
      <c r="I237" s="259"/>
      <c r="J237" s="201"/>
      <c r="K237" s="201"/>
      <c r="L237" s="201"/>
      <c r="M237" s="201"/>
      <c r="N237" s="201">
        <v>0.25</v>
      </c>
      <c r="O237" s="201"/>
      <c r="P237" s="201"/>
      <c r="Q237" s="201"/>
      <c r="R237" s="201"/>
      <c r="S237" s="201"/>
      <c r="T237" s="201">
        <v>0.25</v>
      </c>
      <c r="U237" s="201"/>
      <c r="V237" s="201"/>
      <c r="W237" s="201"/>
      <c r="X237" s="201"/>
      <c r="Y237" s="201"/>
      <c r="Z237" s="201">
        <v>0.25</v>
      </c>
      <c r="AA237" s="201"/>
      <c r="AB237" s="201"/>
      <c r="AC237" s="201"/>
      <c r="AD237" s="201"/>
      <c r="AE237" s="201"/>
      <c r="AF237" s="201">
        <v>0.25</v>
      </c>
      <c r="AG237" s="201"/>
      <c r="AH237" s="31">
        <f t="shared" si="13"/>
        <v>1</v>
      </c>
      <c r="AI237" s="64">
        <v>44986</v>
      </c>
      <c r="AJ237" s="64">
        <v>45291</v>
      </c>
      <c r="AK237" s="43" t="s">
        <v>563</v>
      </c>
      <c r="AL237" s="43" t="s">
        <v>157</v>
      </c>
      <c r="AM237" s="43" t="s">
        <v>158</v>
      </c>
      <c r="AN237" s="43" t="s">
        <v>159</v>
      </c>
      <c r="AO237" s="43" t="s">
        <v>57</v>
      </c>
      <c r="AP237" s="294"/>
    </row>
    <row r="238" spans="1:42" ht="76.5" hidden="1" x14ac:dyDescent="0.25">
      <c r="A238" s="43" t="s">
        <v>40</v>
      </c>
      <c r="B238" s="204" t="s">
        <v>41</v>
      </c>
      <c r="C238" s="76" t="s">
        <v>70</v>
      </c>
      <c r="D238" s="76" t="s">
        <v>70</v>
      </c>
      <c r="E238" s="76" t="s">
        <v>70</v>
      </c>
      <c r="F238" s="44" t="s">
        <v>646</v>
      </c>
      <c r="G238" s="43" t="s">
        <v>572</v>
      </c>
      <c r="H238" s="31">
        <v>0.2</v>
      </c>
      <c r="I238" s="259"/>
      <c r="J238" s="31"/>
      <c r="K238" s="31"/>
      <c r="L238" s="31">
        <v>0.1</v>
      </c>
      <c r="M238" s="31"/>
      <c r="N238" s="31">
        <v>0.1</v>
      </c>
      <c r="O238" s="31"/>
      <c r="P238" s="31">
        <v>0.8</v>
      </c>
      <c r="Q238" s="31"/>
      <c r="R238" s="31"/>
      <c r="S238" s="31"/>
      <c r="T238" s="31"/>
      <c r="U238" s="31"/>
      <c r="V238" s="31"/>
      <c r="W238" s="31"/>
      <c r="X238" s="31"/>
      <c r="Y238" s="31"/>
      <c r="Z238" s="31"/>
      <c r="AA238" s="31"/>
      <c r="AB238" s="31"/>
      <c r="AC238" s="31"/>
      <c r="AD238" s="31"/>
      <c r="AE238" s="31"/>
      <c r="AF238" s="31"/>
      <c r="AG238" s="31"/>
      <c r="AH238" s="31">
        <f t="shared" si="13"/>
        <v>1</v>
      </c>
      <c r="AI238" s="64">
        <v>44958</v>
      </c>
      <c r="AJ238" s="62">
        <v>45046</v>
      </c>
      <c r="AK238" s="44" t="s">
        <v>544</v>
      </c>
      <c r="AL238" s="44" t="s">
        <v>157</v>
      </c>
      <c r="AM238" s="44" t="s">
        <v>158</v>
      </c>
      <c r="AN238" s="25" t="s">
        <v>159</v>
      </c>
      <c r="AO238" s="25" t="s">
        <v>57</v>
      </c>
      <c r="AP238" s="294"/>
    </row>
    <row r="239" spans="1:42" ht="76.5" hidden="1" x14ac:dyDescent="0.25">
      <c r="A239" s="43" t="s">
        <v>40</v>
      </c>
      <c r="B239" s="204" t="s">
        <v>41</v>
      </c>
      <c r="C239" s="76" t="s">
        <v>70</v>
      </c>
      <c r="D239" s="76" t="s">
        <v>70</v>
      </c>
      <c r="E239" s="76" t="s">
        <v>70</v>
      </c>
      <c r="F239" s="44" t="s">
        <v>646</v>
      </c>
      <c r="G239" s="43" t="s">
        <v>574</v>
      </c>
      <c r="H239" s="31">
        <v>0.05</v>
      </c>
      <c r="I239" s="259"/>
      <c r="J239" s="31"/>
      <c r="K239" s="31"/>
      <c r="L239" s="31"/>
      <c r="M239" s="31"/>
      <c r="N239" s="31">
        <v>0.5</v>
      </c>
      <c r="O239" s="31"/>
      <c r="P239" s="31"/>
      <c r="Q239" s="31"/>
      <c r="R239" s="31"/>
      <c r="S239" s="31"/>
      <c r="T239" s="31"/>
      <c r="U239" s="31"/>
      <c r="V239" s="31"/>
      <c r="W239" s="31"/>
      <c r="X239" s="31">
        <v>0.5</v>
      </c>
      <c r="Y239" s="31"/>
      <c r="Z239" s="31"/>
      <c r="AA239" s="31"/>
      <c r="AB239" s="31"/>
      <c r="AC239" s="31"/>
      <c r="AD239" s="31"/>
      <c r="AE239" s="31"/>
      <c r="AF239" s="31"/>
      <c r="AG239" s="31"/>
      <c r="AH239" s="31">
        <f t="shared" si="13"/>
        <v>1</v>
      </c>
      <c r="AI239" s="64">
        <v>44986</v>
      </c>
      <c r="AJ239" s="62">
        <v>45169</v>
      </c>
      <c r="AK239" s="44" t="s">
        <v>575</v>
      </c>
      <c r="AL239" s="44" t="s">
        <v>55</v>
      </c>
      <c r="AM239" s="25" t="s">
        <v>745</v>
      </c>
      <c r="AN239" s="25" t="s">
        <v>56</v>
      </c>
      <c r="AO239" s="25" t="s">
        <v>57</v>
      </c>
      <c r="AP239" s="294"/>
    </row>
    <row r="240" spans="1:42" ht="76.5" hidden="1" x14ac:dyDescent="0.25">
      <c r="A240" s="43" t="s">
        <v>40</v>
      </c>
      <c r="B240" s="204" t="s">
        <v>41</v>
      </c>
      <c r="C240" s="76" t="s">
        <v>70</v>
      </c>
      <c r="D240" s="76" t="s">
        <v>70</v>
      </c>
      <c r="E240" s="76" t="s">
        <v>70</v>
      </c>
      <c r="F240" s="44" t="s">
        <v>641</v>
      </c>
      <c r="G240" s="43" t="s">
        <v>576</v>
      </c>
      <c r="H240" s="31">
        <v>0.05</v>
      </c>
      <c r="I240" s="259"/>
      <c r="J240" s="31">
        <v>0.08</v>
      </c>
      <c r="K240" s="31"/>
      <c r="L240" s="31">
        <v>0.08</v>
      </c>
      <c r="M240" s="31"/>
      <c r="N240" s="31">
        <v>0.08</v>
      </c>
      <c r="O240" s="31"/>
      <c r="P240" s="31">
        <v>0.1</v>
      </c>
      <c r="Q240" s="31"/>
      <c r="R240" s="31">
        <v>0.08</v>
      </c>
      <c r="S240" s="31"/>
      <c r="T240" s="31">
        <v>0.08</v>
      </c>
      <c r="U240" s="31"/>
      <c r="V240" s="31">
        <v>0.08</v>
      </c>
      <c r="W240" s="31"/>
      <c r="X240" s="31">
        <v>0.1</v>
      </c>
      <c r="Y240" s="31"/>
      <c r="Z240" s="31">
        <v>0.08</v>
      </c>
      <c r="AA240" s="31"/>
      <c r="AB240" s="31">
        <v>0.08</v>
      </c>
      <c r="AC240" s="31"/>
      <c r="AD240" s="31">
        <v>0.08</v>
      </c>
      <c r="AE240" s="31"/>
      <c r="AF240" s="31">
        <v>0.08</v>
      </c>
      <c r="AG240" s="31"/>
      <c r="AH240" s="31">
        <f t="shared" si="13"/>
        <v>0.99999999999999978</v>
      </c>
      <c r="AI240" s="64">
        <v>44928</v>
      </c>
      <c r="AJ240" s="62">
        <v>45291</v>
      </c>
      <c r="AK240" s="44" t="s">
        <v>577</v>
      </c>
      <c r="AL240" s="44" t="s">
        <v>699</v>
      </c>
      <c r="AM240" s="44" t="s">
        <v>715</v>
      </c>
      <c r="AN240" s="25" t="s">
        <v>714</v>
      </c>
      <c r="AO240" s="25" t="s">
        <v>57</v>
      </c>
      <c r="AP240" s="294"/>
    </row>
    <row r="241" spans="1:42" ht="76.5" hidden="1" x14ac:dyDescent="0.25">
      <c r="A241" s="43" t="s">
        <v>40</v>
      </c>
      <c r="B241" s="204" t="s">
        <v>41</v>
      </c>
      <c r="C241" s="76" t="s">
        <v>70</v>
      </c>
      <c r="D241" s="76" t="s">
        <v>70</v>
      </c>
      <c r="E241" s="76" t="s">
        <v>70</v>
      </c>
      <c r="F241" s="44" t="s">
        <v>641</v>
      </c>
      <c r="G241" s="43" t="s">
        <v>578</v>
      </c>
      <c r="H241" s="31">
        <v>0.1</v>
      </c>
      <c r="I241" s="259"/>
      <c r="J241" s="31"/>
      <c r="K241" s="31"/>
      <c r="L241" s="31"/>
      <c r="M241" s="31"/>
      <c r="N241" s="31"/>
      <c r="O241" s="31"/>
      <c r="P241" s="31"/>
      <c r="Q241" s="31"/>
      <c r="R241" s="31">
        <v>1</v>
      </c>
      <c r="S241" s="31"/>
      <c r="T241" s="31"/>
      <c r="U241" s="31"/>
      <c r="V241" s="31"/>
      <c r="W241" s="31"/>
      <c r="X241" s="31"/>
      <c r="Y241" s="31"/>
      <c r="Z241" s="31"/>
      <c r="AA241" s="31"/>
      <c r="AB241" s="31"/>
      <c r="AC241" s="31"/>
      <c r="AD241" s="31"/>
      <c r="AE241" s="31"/>
      <c r="AF241" s="31"/>
      <c r="AG241" s="31"/>
      <c r="AH241" s="31">
        <f t="shared" si="13"/>
        <v>1</v>
      </c>
      <c r="AI241" s="64">
        <v>45047</v>
      </c>
      <c r="AJ241" s="62">
        <v>45077</v>
      </c>
      <c r="AK241" s="44" t="s">
        <v>579</v>
      </c>
      <c r="AL241" s="44" t="s">
        <v>55</v>
      </c>
      <c r="AM241" s="25" t="s">
        <v>745</v>
      </c>
      <c r="AN241" s="25" t="s">
        <v>56</v>
      </c>
      <c r="AO241" s="25" t="s">
        <v>57</v>
      </c>
      <c r="AP241" s="294"/>
    </row>
    <row r="242" spans="1:42" ht="76.5" hidden="1" x14ac:dyDescent="0.25">
      <c r="A242" s="43" t="s">
        <v>40</v>
      </c>
      <c r="B242" s="204" t="s">
        <v>41</v>
      </c>
      <c r="C242" s="76" t="s">
        <v>70</v>
      </c>
      <c r="D242" s="76" t="s">
        <v>70</v>
      </c>
      <c r="E242" s="76" t="s">
        <v>70</v>
      </c>
      <c r="F242" s="44" t="s">
        <v>641</v>
      </c>
      <c r="G242" s="43" t="s">
        <v>559</v>
      </c>
      <c r="H242" s="31">
        <v>0.1</v>
      </c>
      <c r="I242" s="259"/>
      <c r="J242" s="204"/>
      <c r="K242" s="204"/>
      <c r="L242" s="203">
        <v>0.2</v>
      </c>
      <c r="M242" s="204"/>
      <c r="N242" s="201">
        <v>0.8</v>
      </c>
      <c r="O242" s="204"/>
      <c r="P242" s="201"/>
      <c r="Q242" s="204"/>
      <c r="R242" s="201"/>
      <c r="S242" s="204"/>
      <c r="T242" s="201"/>
      <c r="U242" s="204"/>
      <c r="V242" s="204"/>
      <c r="W242" s="204"/>
      <c r="X242" s="204"/>
      <c r="Y242" s="204"/>
      <c r="Z242" s="204"/>
      <c r="AA242" s="204"/>
      <c r="AB242" s="204"/>
      <c r="AC242" s="204"/>
      <c r="AD242" s="201"/>
      <c r="AE242" s="204"/>
      <c r="AF242" s="201"/>
      <c r="AG242" s="204"/>
      <c r="AH242" s="31">
        <f t="shared" si="13"/>
        <v>1</v>
      </c>
      <c r="AI242" s="64">
        <v>44958</v>
      </c>
      <c r="AJ242" s="64">
        <v>45015</v>
      </c>
      <c r="AK242" s="43" t="s">
        <v>560</v>
      </c>
      <c r="AL242" s="43" t="s">
        <v>157</v>
      </c>
      <c r="AM242" s="43" t="s">
        <v>158</v>
      </c>
      <c r="AN242" s="43" t="s">
        <v>159</v>
      </c>
      <c r="AO242" s="43" t="s">
        <v>57</v>
      </c>
      <c r="AP242" s="294"/>
    </row>
    <row r="243" spans="1:42" s="28" customFormat="1" ht="75" hidden="1" customHeight="1" x14ac:dyDescent="0.25">
      <c r="A243" s="43" t="s">
        <v>40</v>
      </c>
      <c r="B243" s="204" t="s">
        <v>41</v>
      </c>
      <c r="C243" s="76" t="s">
        <v>70</v>
      </c>
      <c r="D243" s="76" t="s">
        <v>70</v>
      </c>
      <c r="E243" s="76" t="s">
        <v>70</v>
      </c>
      <c r="F243" s="44" t="s">
        <v>641</v>
      </c>
      <c r="G243" s="43" t="s">
        <v>621</v>
      </c>
      <c r="H243" s="31">
        <v>0.1</v>
      </c>
      <c r="I243" s="259"/>
      <c r="J243" s="43"/>
      <c r="K243" s="43"/>
      <c r="L243" s="43"/>
      <c r="M243" s="43"/>
      <c r="N243" s="57">
        <v>0.25</v>
      </c>
      <c r="O243" s="43"/>
      <c r="P243" s="43"/>
      <c r="Q243" s="43"/>
      <c r="R243" s="43"/>
      <c r="S243" s="43"/>
      <c r="T243" s="57">
        <v>0.25</v>
      </c>
      <c r="U243" s="43"/>
      <c r="V243" s="43"/>
      <c r="W243" s="43"/>
      <c r="X243" s="43"/>
      <c r="Y243" s="43"/>
      <c r="Z243" s="57">
        <v>0.25</v>
      </c>
      <c r="AA243" s="43"/>
      <c r="AB243" s="43"/>
      <c r="AC243" s="43"/>
      <c r="AD243" s="43"/>
      <c r="AE243" s="43"/>
      <c r="AF243" s="57">
        <v>0.25</v>
      </c>
      <c r="AG243" s="43"/>
      <c r="AH243" s="31">
        <f t="shared" si="13"/>
        <v>1</v>
      </c>
      <c r="AI243" s="64">
        <v>44986</v>
      </c>
      <c r="AJ243" s="64">
        <v>45291</v>
      </c>
      <c r="AK243" s="43" t="s">
        <v>102</v>
      </c>
      <c r="AL243" s="43" t="s">
        <v>703</v>
      </c>
      <c r="AM243" s="43" t="s">
        <v>549</v>
      </c>
      <c r="AN243" s="25" t="s">
        <v>47</v>
      </c>
      <c r="AO243" s="25" t="s">
        <v>57</v>
      </c>
      <c r="AP243" s="286"/>
    </row>
    <row r="244" spans="1:42" s="28" customFormat="1" ht="61.5" hidden="1" x14ac:dyDescent="0.25">
      <c r="A244" s="43" t="s">
        <v>40</v>
      </c>
      <c r="B244" s="204" t="s">
        <v>41</v>
      </c>
      <c r="C244" s="76" t="s">
        <v>70</v>
      </c>
      <c r="D244" s="76" t="s">
        <v>70</v>
      </c>
      <c r="E244" s="76" t="s">
        <v>70</v>
      </c>
      <c r="F244" s="44" t="s">
        <v>678</v>
      </c>
      <c r="G244" s="43" t="s">
        <v>679</v>
      </c>
      <c r="H244" s="31">
        <v>0.05</v>
      </c>
      <c r="I244" s="259"/>
      <c r="J244" s="43"/>
      <c r="K244" s="43"/>
      <c r="L244" s="43"/>
      <c r="M244" s="43"/>
      <c r="N244" s="57">
        <v>0.25</v>
      </c>
      <c r="O244" s="43"/>
      <c r="P244" s="43"/>
      <c r="Q244" s="43"/>
      <c r="R244" s="43"/>
      <c r="S244" s="43"/>
      <c r="T244" s="57">
        <v>0.25</v>
      </c>
      <c r="U244" s="43"/>
      <c r="V244" s="43"/>
      <c r="W244" s="43"/>
      <c r="X244" s="43"/>
      <c r="Y244" s="43"/>
      <c r="Z244" s="57">
        <v>0.25</v>
      </c>
      <c r="AA244" s="43"/>
      <c r="AB244" s="43"/>
      <c r="AC244" s="43"/>
      <c r="AD244" s="43"/>
      <c r="AE244" s="43"/>
      <c r="AF244" s="57">
        <v>0.25</v>
      </c>
      <c r="AG244" s="43"/>
      <c r="AH244" s="31">
        <f t="shared" si="13"/>
        <v>1</v>
      </c>
      <c r="AI244" s="64">
        <v>44986</v>
      </c>
      <c r="AJ244" s="64">
        <v>45291</v>
      </c>
      <c r="AK244" s="43" t="s">
        <v>728</v>
      </c>
      <c r="AL244" s="43" t="s">
        <v>157</v>
      </c>
      <c r="AM244" s="43" t="s">
        <v>158</v>
      </c>
      <c r="AN244" s="43" t="s">
        <v>159</v>
      </c>
      <c r="AO244" s="43" t="s">
        <v>57</v>
      </c>
      <c r="AP244" s="286"/>
    </row>
    <row r="245" spans="1:42" ht="90" hidden="1" x14ac:dyDescent="0.25">
      <c r="A245" s="43" t="s">
        <v>40</v>
      </c>
      <c r="B245" s="204" t="s">
        <v>41</v>
      </c>
      <c r="C245" s="76" t="s">
        <v>70</v>
      </c>
      <c r="D245" s="76" t="s">
        <v>70</v>
      </c>
      <c r="E245" s="76" t="s">
        <v>70</v>
      </c>
      <c r="F245" s="44" t="s">
        <v>645</v>
      </c>
      <c r="G245" s="43" t="s">
        <v>570</v>
      </c>
      <c r="H245" s="31">
        <v>0.05</v>
      </c>
      <c r="I245" s="259"/>
      <c r="J245" s="31"/>
      <c r="K245" s="31"/>
      <c r="L245" s="31"/>
      <c r="M245" s="31"/>
      <c r="N245" s="57">
        <v>0.25</v>
      </c>
      <c r="O245" s="43"/>
      <c r="P245" s="43"/>
      <c r="Q245" s="43"/>
      <c r="R245" s="43"/>
      <c r="S245" s="43"/>
      <c r="T245" s="57">
        <v>0.25</v>
      </c>
      <c r="U245" s="43"/>
      <c r="V245" s="43"/>
      <c r="W245" s="43"/>
      <c r="X245" s="43"/>
      <c r="Y245" s="43"/>
      <c r="Z245" s="57">
        <v>0.25</v>
      </c>
      <c r="AA245" s="43"/>
      <c r="AB245" s="43"/>
      <c r="AC245" s="43"/>
      <c r="AD245" s="43"/>
      <c r="AE245" s="43"/>
      <c r="AF245" s="57">
        <v>0.25</v>
      </c>
      <c r="AG245" s="43"/>
      <c r="AH245" s="31">
        <f t="shared" si="13"/>
        <v>1</v>
      </c>
      <c r="AI245" s="64">
        <v>44986</v>
      </c>
      <c r="AJ245" s="64">
        <v>45291</v>
      </c>
      <c r="AK245" s="44" t="s">
        <v>571</v>
      </c>
      <c r="AL245" s="44" t="s">
        <v>55</v>
      </c>
      <c r="AM245" s="25" t="s">
        <v>525</v>
      </c>
      <c r="AN245" s="25" t="s">
        <v>57</v>
      </c>
      <c r="AO245" s="25" t="s">
        <v>57</v>
      </c>
      <c r="AP245" s="294"/>
    </row>
    <row r="246" spans="1:42" ht="91.5" hidden="1" x14ac:dyDescent="0.25">
      <c r="A246" s="43" t="s">
        <v>40</v>
      </c>
      <c r="B246" s="204" t="s">
        <v>41</v>
      </c>
      <c r="C246" s="76" t="s">
        <v>70</v>
      </c>
      <c r="D246" s="76" t="s">
        <v>70</v>
      </c>
      <c r="E246" s="76" t="s">
        <v>70</v>
      </c>
      <c r="F246" s="44" t="s">
        <v>644</v>
      </c>
      <c r="G246" s="43" t="s">
        <v>568</v>
      </c>
      <c r="H246" s="31">
        <v>0.05</v>
      </c>
      <c r="I246" s="212">
        <f>+H246+H247+H248+H249+H250+H251+H252+H253+H254+H255+H256+H257+H258+H259+H260+H261+H262+H263</f>
        <v>1.0000000000000004</v>
      </c>
      <c r="J246" s="31"/>
      <c r="K246" s="31"/>
      <c r="L246" s="31">
        <v>0.2</v>
      </c>
      <c r="M246" s="31"/>
      <c r="N246" s="31">
        <v>0.3</v>
      </c>
      <c r="O246" s="31"/>
      <c r="P246" s="31">
        <v>0.3</v>
      </c>
      <c r="Q246" s="31"/>
      <c r="R246" s="31">
        <v>0.2</v>
      </c>
      <c r="S246" s="31"/>
      <c r="T246" s="31"/>
      <c r="U246" s="31"/>
      <c r="V246" s="31"/>
      <c r="W246" s="31"/>
      <c r="X246" s="31"/>
      <c r="Y246" s="31"/>
      <c r="Z246" s="31"/>
      <c r="AA246" s="31"/>
      <c r="AB246" s="31"/>
      <c r="AC246" s="31"/>
      <c r="AD246" s="31"/>
      <c r="AE246" s="31"/>
      <c r="AF246" s="31"/>
      <c r="AG246" s="31"/>
      <c r="AH246" s="31">
        <f t="shared" si="13"/>
        <v>1</v>
      </c>
      <c r="AI246" s="64">
        <v>44958</v>
      </c>
      <c r="AJ246" s="62">
        <v>45077</v>
      </c>
      <c r="AK246" s="44" t="s">
        <v>569</v>
      </c>
      <c r="AL246" s="44" t="s">
        <v>45</v>
      </c>
      <c r="AM246" s="43" t="s">
        <v>549</v>
      </c>
      <c r="AN246" s="25" t="s">
        <v>47</v>
      </c>
      <c r="AO246" s="25" t="s">
        <v>57</v>
      </c>
      <c r="AP246" s="294"/>
    </row>
    <row r="247" spans="1:42" s="28" customFormat="1" ht="105" hidden="1" customHeight="1" x14ac:dyDescent="0.25">
      <c r="A247" s="43" t="s">
        <v>40</v>
      </c>
      <c r="B247" s="204" t="s">
        <v>41</v>
      </c>
      <c r="C247" s="76" t="s">
        <v>70</v>
      </c>
      <c r="D247" s="76" t="s">
        <v>70</v>
      </c>
      <c r="E247" s="76" t="s">
        <v>70</v>
      </c>
      <c r="F247" s="44" t="s">
        <v>644</v>
      </c>
      <c r="G247" s="43" t="s">
        <v>585</v>
      </c>
      <c r="H247" s="31">
        <v>0.05</v>
      </c>
      <c r="I247" s="213"/>
      <c r="J247" s="204"/>
      <c r="K247" s="204"/>
      <c r="L247" s="204"/>
      <c r="M247" s="204"/>
      <c r="N247" s="203">
        <v>0.33</v>
      </c>
      <c r="O247" s="204"/>
      <c r="P247" s="203">
        <v>0.33</v>
      </c>
      <c r="Q247" s="204"/>
      <c r="R247" s="203">
        <v>0.34</v>
      </c>
      <c r="S247" s="204"/>
      <c r="T247" s="204"/>
      <c r="U247" s="204"/>
      <c r="V247" s="204"/>
      <c r="W247" s="204"/>
      <c r="X247" s="204"/>
      <c r="Y247" s="204"/>
      <c r="Z247" s="204"/>
      <c r="AA247" s="204"/>
      <c r="AB247" s="204"/>
      <c r="AC247" s="204"/>
      <c r="AD247" s="204"/>
      <c r="AE247" s="204"/>
      <c r="AF247" s="204"/>
      <c r="AG247" s="204"/>
      <c r="AH247" s="31">
        <f t="shared" si="13"/>
        <v>1</v>
      </c>
      <c r="AI247" s="64">
        <v>44986</v>
      </c>
      <c r="AJ247" s="64">
        <v>45077</v>
      </c>
      <c r="AK247" s="43" t="s">
        <v>586</v>
      </c>
      <c r="AL247" s="43" t="s">
        <v>703</v>
      </c>
      <c r="AM247" s="43" t="s">
        <v>549</v>
      </c>
      <c r="AN247" s="25" t="s">
        <v>47</v>
      </c>
      <c r="AO247" s="25" t="s">
        <v>57</v>
      </c>
      <c r="AP247" s="286"/>
    </row>
    <row r="248" spans="1:42" s="28" customFormat="1" ht="93.6" hidden="1" customHeight="1" x14ac:dyDescent="0.25">
      <c r="A248" s="43" t="s">
        <v>40</v>
      </c>
      <c r="B248" s="204" t="s">
        <v>41</v>
      </c>
      <c r="C248" s="76" t="s">
        <v>70</v>
      </c>
      <c r="D248" s="76" t="s">
        <v>70</v>
      </c>
      <c r="E248" s="76" t="s">
        <v>70</v>
      </c>
      <c r="F248" s="44" t="s">
        <v>639</v>
      </c>
      <c r="G248" s="43" t="s">
        <v>587</v>
      </c>
      <c r="H248" s="31">
        <v>0.05</v>
      </c>
      <c r="I248" s="213"/>
      <c r="J248" s="203">
        <v>0.1</v>
      </c>
      <c r="K248" s="204"/>
      <c r="L248" s="203">
        <v>0.1</v>
      </c>
      <c r="M248" s="204"/>
      <c r="N248" s="203">
        <v>0.1</v>
      </c>
      <c r="O248" s="204"/>
      <c r="P248" s="203">
        <v>0.1</v>
      </c>
      <c r="Q248" s="204"/>
      <c r="R248" s="203">
        <v>0.1</v>
      </c>
      <c r="S248" s="204"/>
      <c r="T248" s="203">
        <v>0.1</v>
      </c>
      <c r="U248" s="204"/>
      <c r="V248" s="203">
        <v>0.1</v>
      </c>
      <c r="W248" s="204"/>
      <c r="X248" s="203">
        <v>0.1</v>
      </c>
      <c r="Y248" s="204"/>
      <c r="Z248" s="203">
        <v>0.2</v>
      </c>
      <c r="AA248" s="204"/>
      <c r="AB248" s="204"/>
      <c r="AC248" s="204"/>
      <c r="AD248" s="204"/>
      <c r="AE248" s="204"/>
      <c r="AF248" s="204"/>
      <c r="AG248" s="204"/>
      <c r="AH248" s="31">
        <f t="shared" si="13"/>
        <v>1</v>
      </c>
      <c r="AI248" s="64">
        <v>44927</v>
      </c>
      <c r="AJ248" s="64">
        <v>45199</v>
      </c>
      <c r="AK248" s="43" t="s">
        <v>588</v>
      </c>
      <c r="AL248" s="43" t="s">
        <v>703</v>
      </c>
      <c r="AM248" s="43" t="s">
        <v>549</v>
      </c>
      <c r="AN248" s="25" t="s">
        <v>47</v>
      </c>
      <c r="AO248" s="25" t="s">
        <v>57</v>
      </c>
      <c r="AP248" s="286"/>
    </row>
    <row r="249" spans="1:42" s="28" customFormat="1" ht="110.1" hidden="1" customHeight="1" x14ac:dyDescent="0.25">
      <c r="A249" s="43" t="s">
        <v>40</v>
      </c>
      <c r="B249" s="204" t="s">
        <v>41</v>
      </c>
      <c r="C249" s="76" t="s">
        <v>70</v>
      </c>
      <c r="D249" s="76" t="s">
        <v>70</v>
      </c>
      <c r="E249" s="76" t="s">
        <v>70</v>
      </c>
      <c r="F249" s="44" t="s">
        <v>639</v>
      </c>
      <c r="G249" s="43" t="s">
        <v>548</v>
      </c>
      <c r="H249" s="31">
        <v>0.05</v>
      </c>
      <c r="I249" s="213"/>
      <c r="J249" s="204"/>
      <c r="K249" s="204"/>
      <c r="L249" s="204"/>
      <c r="M249" s="204"/>
      <c r="N249" s="204"/>
      <c r="O249" s="204"/>
      <c r="P249" s="203"/>
      <c r="Q249" s="204"/>
      <c r="R249" s="203"/>
      <c r="S249" s="204"/>
      <c r="T249" s="203">
        <v>1</v>
      </c>
      <c r="U249" s="204"/>
      <c r="V249" s="204"/>
      <c r="W249" s="204"/>
      <c r="X249" s="204"/>
      <c r="Y249" s="204"/>
      <c r="Z249" s="204"/>
      <c r="AA249" s="204"/>
      <c r="AB249" s="204"/>
      <c r="AC249" s="204"/>
      <c r="AD249" s="204"/>
      <c r="AE249" s="204"/>
      <c r="AF249" s="204"/>
      <c r="AG249" s="204"/>
      <c r="AH249" s="31">
        <f t="shared" si="13"/>
        <v>1</v>
      </c>
      <c r="AI249" s="64">
        <v>45078</v>
      </c>
      <c r="AJ249" s="64">
        <v>45107</v>
      </c>
      <c r="AK249" s="43" t="s">
        <v>102</v>
      </c>
      <c r="AL249" s="43" t="s">
        <v>703</v>
      </c>
      <c r="AM249" s="43" t="s">
        <v>549</v>
      </c>
      <c r="AN249" s="25" t="s">
        <v>47</v>
      </c>
      <c r="AO249" s="25" t="s">
        <v>57</v>
      </c>
      <c r="AP249" s="286"/>
    </row>
    <row r="250" spans="1:42" s="28" customFormat="1" ht="76.5" hidden="1" x14ac:dyDescent="0.25">
      <c r="A250" s="43" t="s">
        <v>40</v>
      </c>
      <c r="B250" s="204" t="s">
        <v>41</v>
      </c>
      <c r="C250" s="76" t="s">
        <v>70</v>
      </c>
      <c r="D250" s="76" t="s">
        <v>70</v>
      </c>
      <c r="E250" s="76" t="s">
        <v>70</v>
      </c>
      <c r="F250" s="44" t="s">
        <v>639</v>
      </c>
      <c r="G250" s="43" t="s">
        <v>550</v>
      </c>
      <c r="H250" s="31">
        <v>0.05</v>
      </c>
      <c r="I250" s="213"/>
      <c r="J250" s="204"/>
      <c r="K250" s="204"/>
      <c r="L250" s="204"/>
      <c r="M250" s="204"/>
      <c r="N250" s="204"/>
      <c r="O250" s="204"/>
      <c r="P250" s="203">
        <v>0.5</v>
      </c>
      <c r="Q250" s="204"/>
      <c r="R250" s="204"/>
      <c r="S250" s="204"/>
      <c r="T250" s="204"/>
      <c r="U250" s="204"/>
      <c r="V250" s="204"/>
      <c r="W250" s="204"/>
      <c r="X250" s="204"/>
      <c r="Y250" s="204"/>
      <c r="Z250" s="203">
        <v>0.5</v>
      </c>
      <c r="AA250" s="204"/>
      <c r="AB250" s="203"/>
      <c r="AC250" s="204"/>
      <c r="AD250" s="204"/>
      <c r="AE250" s="204"/>
      <c r="AF250" s="204"/>
      <c r="AG250" s="204"/>
      <c r="AH250" s="31">
        <f t="shared" si="13"/>
        <v>1</v>
      </c>
      <c r="AI250" s="64">
        <v>45017</v>
      </c>
      <c r="AJ250" s="64">
        <v>45199</v>
      </c>
      <c r="AK250" s="43" t="s">
        <v>551</v>
      </c>
      <c r="AL250" s="43" t="s">
        <v>703</v>
      </c>
      <c r="AM250" s="43" t="s">
        <v>549</v>
      </c>
      <c r="AN250" s="25" t="s">
        <v>47</v>
      </c>
      <c r="AO250" s="25" t="s">
        <v>57</v>
      </c>
      <c r="AP250" s="286"/>
    </row>
    <row r="251" spans="1:42" s="28" customFormat="1" ht="76.5" hidden="1" x14ac:dyDescent="0.25">
      <c r="A251" s="43" t="s">
        <v>40</v>
      </c>
      <c r="B251" s="204" t="s">
        <v>41</v>
      </c>
      <c r="C251" s="76" t="s">
        <v>70</v>
      </c>
      <c r="D251" s="76" t="s">
        <v>70</v>
      </c>
      <c r="E251" s="76" t="s">
        <v>70</v>
      </c>
      <c r="F251" s="44" t="s">
        <v>639</v>
      </c>
      <c r="G251" s="43" t="s">
        <v>552</v>
      </c>
      <c r="H251" s="31">
        <v>0.05</v>
      </c>
      <c r="I251" s="213"/>
      <c r="J251" s="204"/>
      <c r="K251" s="204"/>
      <c r="L251" s="204"/>
      <c r="M251" s="204"/>
      <c r="N251" s="203">
        <v>0.25</v>
      </c>
      <c r="O251" s="204"/>
      <c r="P251" s="204"/>
      <c r="Q251" s="204"/>
      <c r="R251" s="204"/>
      <c r="S251" s="204"/>
      <c r="T251" s="203">
        <v>0.25</v>
      </c>
      <c r="U251" s="204"/>
      <c r="V251" s="204"/>
      <c r="W251" s="204"/>
      <c r="X251" s="204"/>
      <c r="Y251" s="204"/>
      <c r="Z251" s="203">
        <v>0.25</v>
      </c>
      <c r="AA251" s="204"/>
      <c r="AB251" s="204"/>
      <c r="AC251" s="204"/>
      <c r="AD251" s="204"/>
      <c r="AE251" s="204"/>
      <c r="AF251" s="203">
        <v>0.25</v>
      </c>
      <c r="AG251" s="204"/>
      <c r="AH251" s="31">
        <f t="shared" si="13"/>
        <v>1</v>
      </c>
      <c r="AI251" s="64">
        <v>44986</v>
      </c>
      <c r="AJ251" s="64">
        <v>45291</v>
      </c>
      <c r="AK251" s="43" t="s">
        <v>553</v>
      </c>
      <c r="AL251" s="43" t="s">
        <v>703</v>
      </c>
      <c r="AM251" s="43" t="s">
        <v>549</v>
      </c>
      <c r="AN251" s="25" t="s">
        <v>47</v>
      </c>
      <c r="AO251" s="25" t="s">
        <v>57</v>
      </c>
      <c r="AP251" s="286"/>
    </row>
    <row r="252" spans="1:42" s="28" customFormat="1" ht="88.5" hidden="1" customHeight="1" x14ac:dyDescent="0.25">
      <c r="A252" s="43" t="s">
        <v>40</v>
      </c>
      <c r="B252" s="204" t="s">
        <v>41</v>
      </c>
      <c r="C252" s="50" t="s">
        <v>70</v>
      </c>
      <c r="D252" s="50" t="s">
        <v>70</v>
      </c>
      <c r="E252" s="50" t="s">
        <v>70</v>
      </c>
      <c r="F252" s="44" t="s">
        <v>639</v>
      </c>
      <c r="G252" s="43" t="s">
        <v>622</v>
      </c>
      <c r="H252" s="31">
        <v>0.1</v>
      </c>
      <c r="I252" s="213"/>
      <c r="J252" s="43"/>
      <c r="K252" s="43"/>
      <c r="L252" s="43"/>
      <c r="M252" s="43"/>
      <c r="N252" s="43"/>
      <c r="O252" s="43"/>
      <c r="P252" s="43"/>
      <c r="Q252" s="43"/>
      <c r="R252" s="57">
        <v>0.2</v>
      </c>
      <c r="S252" s="43"/>
      <c r="T252" s="57">
        <v>0.2</v>
      </c>
      <c r="U252" s="43"/>
      <c r="V252" s="57">
        <v>0.2</v>
      </c>
      <c r="W252" s="43"/>
      <c r="X252" s="57">
        <v>0.2</v>
      </c>
      <c r="Y252" s="43"/>
      <c r="Z252" s="57">
        <v>0.2</v>
      </c>
      <c r="AA252" s="43"/>
      <c r="AB252" s="43"/>
      <c r="AC252" s="43"/>
      <c r="AD252" s="43"/>
      <c r="AE252" s="43"/>
      <c r="AF252" s="43"/>
      <c r="AG252" s="43"/>
      <c r="AH252" s="26">
        <f t="shared" si="13"/>
        <v>1</v>
      </c>
      <c r="AI252" s="49">
        <v>45047</v>
      </c>
      <c r="AJ252" s="49">
        <v>45199</v>
      </c>
      <c r="AK252" s="43" t="s">
        <v>623</v>
      </c>
      <c r="AL252" s="43" t="s">
        <v>703</v>
      </c>
      <c r="AM252" s="43" t="s">
        <v>549</v>
      </c>
      <c r="AN252" s="25" t="s">
        <v>47</v>
      </c>
      <c r="AO252" s="25" t="s">
        <v>57</v>
      </c>
      <c r="AP252" s="286"/>
    </row>
    <row r="253" spans="1:42" ht="76.5" hidden="1" x14ac:dyDescent="0.25">
      <c r="A253" s="43" t="s">
        <v>40</v>
      </c>
      <c r="B253" s="204" t="s">
        <v>41</v>
      </c>
      <c r="C253" s="47" t="s">
        <v>70</v>
      </c>
      <c r="D253" s="47" t="s">
        <v>70</v>
      </c>
      <c r="E253" s="47" t="s">
        <v>70</v>
      </c>
      <c r="F253" s="44" t="s">
        <v>639</v>
      </c>
      <c r="G253" s="47" t="s">
        <v>632</v>
      </c>
      <c r="H253" s="31">
        <v>0.1</v>
      </c>
      <c r="I253" s="213"/>
      <c r="J253" s="47" t="s">
        <v>127</v>
      </c>
      <c r="K253" s="47" t="s">
        <v>127</v>
      </c>
      <c r="L253" s="58">
        <v>0.2</v>
      </c>
      <c r="M253" s="47" t="s">
        <v>127</v>
      </c>
      <c r="N253" s="58">
        <v>0.2</v>
      </c>
      <c r="O253" s="47" t="s">
        <v>127</v>
      </c>
      <c r="P253" s="58">
        <v>0.2</v>
      </c>
      <c r="Q253" s="47" t="s">
        <v>127</v>
      </c>
      <c r="R253" s="58">
        <v>0.2</v>
      </c>
      <c r="S253" s="47" t="s">
        <v>127</v>
      </c>
      <c r="T253" s="58">
        <v>0.2</v>
      </c>
      <c r="U253" s="47" t="s">
        <v>127</v>
      </c>
      <c r="V253" s="47" t="s">
        <v>127</v>
      </c>
      <c r="W253" s="47" t="s">
        <v>127</v>
      </c>
      <c r="X253" s="47" t="s">
        <v>127</v>
      </c>
      <c r="Y253" s="47" t="s">
        <v>127</v>
      </c>
      <c r="Z253" s="47" t="s">
        <v>127</v>
      </c>
      <c r="AA253" s="47" t="s">
        <v>127</v>
      </c>
      <c r="AB253" s="47" t="s">
        <v>127</v>
      </c>
      <c r="AC253" s="47" t="s">
        <v>127</v>
      </c>
      <c r="AD253" s="47" t="s">
        <v>127</v>
      </c>
      <c r="AE253" s="47" t="s">
        <v>127</v>
      </c>
      <c r="AF253" s="47" t="s">
        <v>127</v>
      </c>
      <c r="AG253" s="47" t="s">
        <v>127</v>
      </c>
      <c r="AH253" s="58">
        <v>1</v>
      </c>
      <c r="AI253" s="59">
        <v>44958</v>
      </c>
      <c r="AJ253" s="59">
        <v>45107</v>
      </c>
      <c r="AK253" s="47" t="s">
        <v>633</v>
      </c>
      <c r="AL253" s="43" t="s">
        <v>703</v>
      </c>
      <c r="AM253" s="43" t="s">
        <v>549</v>
      </c>
      <c r="AN253" s="47" t="s">
        <v>47</v>
      </c>
      <c r="AO253" s="50" t="s">
        <v>57</v>
      </c>
      <c r="AP253" s="294"/>
    </row>
    <row r="254" spans="1:42" s="28" customFormat="1" ht="103.5" hidden="1" customHeight="1" x14ac:dyDescent="0.25">
      <c r="A254" s="43" t="s">
        <v>40</v>
      </c>
      <c r="B254" s="204" t="s">
        <v>41</v>
      </c>
      <c r="C254" s="76" t="s">
        <v>70</v>
      </c>
      <c r="D254" s="76" t="s">
        <v>70</v>
      </c>
      <c r="E254" s="76" t="s">
        <v>70</v>
      </c>
      <c r="F254" s="44" t="s">
        <v>650</v>
      </c>
      <c r="G254" s="43" t="s">
        <v>591</v>
      </c>
      <c r="H254" s="201">
        <v>0.04</v>
      </c>
      <c r="I254" s="213"/>
      <c r="J254" s="204"/>
      <c r="K254" s="204"/>
      <c r="L254" s="204"/>
      <c r="M254" s="204"/>
      <c r="N254" s="203">
        <v>0.1</v>
      </c>
      <c r="O254" s="204"/>
      <c r="P254" s="203">
        <v>0.2</v>
      </c>
      <c r="Q254" s="204"/>
      <c r="R254" s="203">
        <v>0.2</v>
      </c>
      <c r="S254" s="204"/>
      <c r="T254" s="203">
        <v>0.2</v>
      </c>
      <c r="U254" s="204"/>
      <c r="V254" s="203">
        <v>0.1</v>
      </c>
      <c r="W254" s="204"/>
      <c r="X254" s="203">
        <v>0.2</v>
      </c>
      <c r="Y254" s="204"/>
      <c r="Z254" s="204"/>
      <c r="AA254" s="204"/>
      <c r="AB254" s="204"/>
      <c r="AC254" s="204"/>
      <c r="AD254" s="204"/>
      <c r="AE254" s="204"/>
      <c r="AF254" s="204"/>
      <c r="AG254" s="204"/>
      <c r="AH254" s="31">
        <f t="shared" ref="AH254:AH261" si="14">+J254+L254+N254+P254+R254+T254+V254+X254+Z254+AB254+AD254+AF254</f>
        <v>1</v>
      </c>
      <c r="AI254" s="64">
        <v>44986</v>
      </c>
      <c r="AJ254" s="64">
        <v>45169</v>
      </c>
      <c r="AK254" s="44" t="s">
        <v>592</v>
      </c>
      <c r="AL254" s="43" t="s">
        <v>703</v>
      </c>
      <c r="AM254" s="43" t="s">
        <v>549</v>
      </c>
      <c r="AN254" s="25" t="s">
        <v>47</v>
      </c>
      <c r="AO254" s="25" t="s">
        <v>57</v>
      </c>
      <c r="AP254" s="286"/>
    </row>
    <row r="255" spans="1:42" ht="88.5" hidden="1" customHeight="1" x14ac:dyDescent="0.25">
      <c r="A255" s="43" t="s">
        <v>40</v>
      </c>
      <c r="B255" s="204" t="s">
        <v>41</v>
      </c>
      <c r="C255" s="76" t="s">
        <v>70</v>
      </c>
      <c r="D255" s="76" t="s">
        <v>70</v>
      </c>
      <c r="E255" s="76" t="s">
        <v>70</v>
      </c>
      <c r="F255" s="44" t="s">
        <v>650</v>
      </c>
      <c r="G255" s="43" t="s">
        <v>668</v>
      </c>
      <c r="H255" s="201">
        <v>0.04</v>
      </c>
      <c r="I255" s="213"/>
      <c r="J255" s="31"/>
      <c r="K255" s="31"/>
      <c r="L255" s="31">
        <v>0.25</v>
      </c>
      <c r="M255" s="31"/>
      <c r="N255" s="31"/>
      <c r="O255" s="31"/>
      <c r="P255" s="31"/>
      <c r="Q255" s="31"/>
      <c r="R255" s="31">
        <v>0.25</v>
      </c>
      <c r="S255" s="31"/>
      <c r="T255" s="31"/>
      <c r="U255" s="31"/>
      <c r="V255" s="31"/>
      <c r="W255" s="31"/>
      <c r="X255" s="31">
        <v>0.25</v>
      </c>
      <c r="Y255" s="31"/>
      <c r="Z255" s="31"/>
      <c r="AA255" s="31"/>
      <c r="AB255" s="31"/>
      <c r="AC255" s="31"/>
      <c r="AD255" s="31">
        <v>0.25</v>
      </c>
      <c r="AE255" s="31"/>
      <c r="AF255" s="31"/>
      <c r="AG255" s="31"/>
      <c r="AH255" s="31">
        <f t="shared" si="14"/>
        <v>1</v>
      </c>
      <c r="AI255" s="64">
        <v>44958</v>
      </c>
      <c r="AJ255" s="62">
        <v>45260</v>
      </c>
      <c r="AK255" s="44" t="s">
        <v>575</v>
      </c>
      <c r="AL255" s="44" t="s">
        <v>45</v>
      </c>
      <c r="AM255" s="43" t="s">
        <v>549</v>
      </c>
      <c r="AN255" s="25" t="s">
        <v>47</v>
      </c>
      <c r="AO255" s="25" t="s">
        <v>57</v>
      </c>
      <c r="AP255" s="294"/>
    </row>
    <row r="256" spans="1:42" ht="98.25" hidden="1" customHeight="1" x14ac:dyDescent="0.25">
      <c r="A256" s="43" t="s">
        <v>40</v>
      </c>
      <c r="B256" s="204" t="s">
        <v>41</v>
      </c>
      <c r="C256" s="76" t="s">
        <v>70</v>
      </c>
      <c r="D256" s="76" t="s">
        <v>70</v>
      </c>
      <c r="E256" s="76" t="s">
        <v>70</v>
      </c>
      <c r="F256" s="44" t="s">
        <v>650</v>
      </c>
      <c r="G256" s="43" t="s">
        <v>595</v>
      </c>
      <c r="H256" s="201">
        <v>0.04</v>
      </c>
      <c r="I256" s="213"/>
      <c r="J256" s="31"/>
      <c r="K256" s="31"/>
      <c r="L256" s="31"/>
      <c r="M256" s="31"/>
      <c r="N256" s="31">
        <v>0.33333000000000002</v>
      </c>
      <c r="O256" s="31"/>
      <c r="P256" s="31"/>
      <c r="Q256" s="31"/>
      <c r="R256" s="31"/>
      <c r="S256" s="31"/>
      <c r="T256" s="31"/>
      <c r="U256" s="31"/>
      <c r="V256" s="31">
        <v>0.33333000000000002</v>
      </c>
      <c r="W256" s="31"/>
      <c r="X256" s="31"/>
      <c r="Y256" s="31"/>
      <c r="Z256" s="31"/>
      <c r="AA256" s="31"/>
      <c r="AB256" s="31"/>
      <c r="AC256" s="31"/>
      <c r="AD256" s="31">
        <v>0.33333000000000002</v>
      </c>
      <c r="AE256" s="31"/>
      <c r="AF256" s="31"/>
      <c r="AG256" s="31"/>
      <c r="AH256" s="31">
        <f t="shared" si="14"/>
        <v>0.99999000000000005</v>
      </c>
      <c r="AI256" s="64">
        <v>44986</v>
      </c>
      <c r="AJ256" s="62">
        <v>45260</v>
      </c>
      <c r="AK256" s="44" t="s">
        <v>575</v>
      </c>
      <c r="AL256" s="44" t="s">
        <v>55</v>
      </c>
      <c r="AM256" s="25" t="s">
        <v>745</v>
      </c>
      <c r="AN256" s="25" t="s">
        <v>56</v>
      </c>
      <c r="AO256" s="25" t="s">
        <v>57</v>
      </c>
      <c r="AP256" s="294"/>
    </row>
    <row r="257" spans="1:116" s="28" customFormat="1" ht="94.5" hidden="1" customHeight="1" x14ac:dyDescent="0.25">
      <c r="A257" s="43" t="s">
        <v>40</v>
      </c>
      <c r="B257" s="204" t="s">
        <v>41</v>
      </c>
      <c r="C257" s="76" t="s">
        <v>70</v>
      </c>
      <c r="D257" s="76" t="s">
        <v>70</v>
      </c>
      <c r="E257" s="76" t="s">
        <v>70</v>
      </c>
      <c r="F257" s="44" t="s">
        <v>640</v>
      </c>
      <c r="G257" s="43" t="s">
        <v>554</v>
      </c>
      <c r="H257" s="31">
        <v>0.05</v>
      </c>
      <c r="I257" s="213"/>
      <c r="J257" s="204"/>
      <c r="K257" s="204"/>
      <c r="L257" s="204"/>
      <c r="M257" s="204"/>
      <c r="N257" s="204"/>
      <c r="O257" s="204"/>
      <c r="P257" s="203"/>
      <c r="Q257" s="204"/>
      <c r="R257" s="203">
        <v>0.5</v>
      </c>
      <c r="S257" s="204"/>
      <c r="T257" s="204"/>
      <c r="U257" s="204"/>
      <c r="V257" s="204"/>
      <c r="W257" s="204"/>
      <c r="X257" s="204"/>
      <c r="Y257" s="204"/>
      <c r="Z257" s="204"/>
      <c r="AA257" s="204"/>
      <c r="AB257" s="203">
        <v>0.5</v>
      </c>
      <c r="AC257" s="204"/>
      <c r="AD257" s="204"/>
      <c r="AE257" s="204"/>
      <c r="AF257" s="204"/>
      <c r="AG257" s="204"/>
      <c r="AH257" s="31">
        <f t="shared" si="14"/>
        <v>1</v>
      </c>
      <c r="AI257" s="64">
        <v>45047</v>
      </c>
      <c r="AJ257" s="64">
        <v>45230</v>
      </c>
      <c r="AK257" s="43" t="s">
        <v>551</v>
      </c>
      <c r="AL257" s="43" t="s">
        <v>703</v>
      </c>
      <c r="AM257" s="43" t="s">
        <v>549</v>
      </c>
      <c r="AN257" s="25" t="s">
        <v>47</v>
      </c>
      <c r="AO257" s="25" t="s">
        <v>57</v>
      </c>
      <c r="AP257" s="286"/>
    </row>
    <row r="258" spans="1:116" s="28" customFormat="1" ht="91.5" hidden="1" customHeight="1" x14ac:dyDescent="0.25">
      <c r="A258" s="43" t="s">
        <v>40</v>
      </c>
      <c r="B258" s="204" t="s">
        <v>41</v>
      </c>
      <c r="C258" s="76" t="s">
        <v>70</v>
      </c>
      <c r="D258" s="76" t="s">
        <v>70</v>
      </c>
      <c r="E258" s="76" t="s">
        <v>70</v>
      </c>
      <c r="F258" s="44" t="s">
        <v>640</v>
      </c>
      <c r="G258" s="43" t="s">
        <v>555</v>
      </c>
      <c r="H258" s="31">
        <v>0.05</v>
      </c>
      <c r="I258" s="213"/>
      <c r="J258" s="204"/>
      <c r="K258" s="204"/>
      <c r="L258" s="203">
        <v>0.5</v>
      </c>
      <c r="M258" s="204"/>
      <c r="N258" s="203">
        <v>0.5</v>
      </c>
      <c r="O258" s="204"/>
      <c r="P258" s="204"/>
      <c r="Q258" s="204"/>
      <c r="R258" s="204"/>
      <c r="S258" s="204"/>
      <c r="T258" s="204"/>
      <c r="U258" s="204"/>
      <c r="V258" s="204"/>
      <c r="W258" s="204"/>
      <c r="X258" s="204"/>
      <c r="Y258" s="204"/>
      <c r="Z258" s="204"/>
      <c r="AA258" s="204"/>
      <c r="AB258" s="204"/>
      <c r="AC258" s="204"/>
      <c r="AD258" s="204"/>
      <c r="AE258" s="204"/>
      <c r="AF258" s="204"/>
      <c r="AG258" s="204"/>
      <c r="AH258" s="31">
        <f t="shared" si="14"/>
        <v>1</v>
      </c>
      <c r="AI258" s="64">
        <v>44958</v>
      </c>
      <c r="AJ258" s="64">
        <v>45016</v>
      </c>
      <c r="AK258" s="43" t="s">
        <v>556</v>
      </c>
      <c r="AL258" s="43" t="s">
        <v>703</v>
      </c>
      <c r="AM258" s="43" t="s">
        <v>549</v>
      </c>
      <c r="AN258" s="25" t="s">
        <v>47</v>
      </c>
      <c r="AO258" s="25" t="s">
        <v>57</v>
      </c>
      <c r="AP258" s="286"/>
    </row>
    <row r="259" spans="1:116" s="28" customFormat="1" ht="108" hidden="1" customHeight="1" x14ac:dyDescent="0.25">
      <c r="A259" s="43" t="s">
        <v>40</v>
      </c>
      <c r="B259" s="204" t="s">
        <v>41</v>
      </c>
      <c r="C259" s="76" t="s">
        <v>70</v>
      </c>
      <c r="D259" s="76" t="s">
        <v>70</v>
      </c>
      <c r="E259" s="76" t="s">
        <v>70</v>
      </c>
      <c r="F259" s="44" t="s">
        <v>640</v>
      </c>
      <c r="G259" s="43" t="s">
        <v>557</v>
      </c>
      <c r="H259" s="31">
        <v>0.05</v>
      </c>
      <c r="I259" s="213"/>
      <c r="J259" s="204"/>
      <c r="K259" s="204"/>
      <c r="L259" s="204"/>
      <c r="M259" s="204"/>
      <c r="N259" s="204"/>
      <c r="O259" s="204"/>
      <c r="P259" s="203">
        <v>0.1</v>
      </c>
      <c r="Q259" s="204"/>
      <c r="R259" s="203">
        <v>0.1</v>
      </c>
      <c r="S259" s="204"/>
      <c r="T259" s="203">
        <v>0.1</v>
      </c>
      <c r="U259" s="204"/>
      <c r="V259" s="203">
        <v>0.1</v>
      </c>
      <c r="W259" s="204"/>
      <c r="X259" s="203">
        <v>0.1</v>
      </c>
      <c r="Y259" s="204"/>
      <c r="Z259" s="203">
        <v>0.1</v>
      </c>
      <c r="AA259" s="204"/>
      <c r="AB259" s="203">
        <v>0.15</v>
      </c>
      <c r="AC259" s="204"/>
      <c r="AD259" s="203">
        <v>0.1</v>
      </c>
      <c r="AE259" s="204"/>
      <c r="AF259" s="203">
        <v>0.15</v>
      </c>
      <c r="AG259" s="204"/>
      <c r="AH259" s="31">
        <f t="shared" si="14"/>
        <v>1</v>
      </c>
      <c r="AI259" s="64">
        <v>45017</v>
      </c>
      <c r="AJ259" s="64">
        <v>45291</v>
      </c>
      <c r="AK259" s="43" t="s">
        <v>558</v>
      </c>
      <c r="AL259" s="43" t="s">
        <v>703</v>
      </c>
      <c r="AM259" s="43" t="s">
        <v>535</v>
      </c>
      <c r="AN259" s="25" t="s">
        <v>536</v>
      </c>
      <c r="AO259" s="25" t="s">
        <v>57</v>
      </c>
      <c r="AP259" s="286"/>
    </row>
    <row r="260" spans="1:116" ht="96.75" hidden="1" customHeight="1" x14ac:dyDescent="0.25">
      <c r="A260" s="43" t="s">
        <v>40</v>
      </c>
      <c r="B260" s="204" t="s">
        <v>41</v>
      </c>
      <c r="C260" s="76" t="s">
        <v>70</v>
      </c>
      <c r="D260" s="76" t="s">
        <v>70</v>
      </c>
      <c r="E260" s="76" t="s">
        <v>70</v>
      </c>
      <c r="F260" s="44" t="s">
        <v>647</v>
      </c>
      <c r="G260" s="43" t="s">
        <v>669</v>
      </c>
      <c r="H260" s="31">
        <v>0.03</v>
      </c>
      <c r="I260" s="213"/>
      <c r="J260" s="31"/>
      <c r="K260" s="31"/>
      <c r="L260" s="31"/>
      <c r="M260" s="31"/>
      <c r="N260" s="31"/>
      <c r="O260" s="31"/>
      <c r="P260" s="31">
        <v>0.33329999999999999</v>
      </c>
      <c r="Q260" s="31"/>
      <c r="R260" s="31"/>
      <c r="S260" s="31"/>
      <c r="T260" s="31"/>
      <c r="U260" s="31"/>
      <c r="V260" s="31">
        <v>0.33329999999999999</v>
      </c>
      <c r="W260" s="31"/>
      <c r="X260" s="31"/>
      <c r="Y260" s="31"/>
      <c r="Z260" s="31"/>
      <c r="AA260" s="31"/>
      <c r="AB260" s="31"/>
      <c r="AC260" s="31"/>
      <c r="AD260" s="31">
        <v>0.33329999999999999</v>
      </c>
      <c r="AE260" s="31"/>
      <c r="AF260" s="31"/>
      <c r="AG260" s="31"/>
      <c r="AH260" s="31">
        <f t="shared" si="14"/>
        <v>0.99990000000000001</v>
      </c>
      <c r="AI260" s="64">
        <v>45017</v>
      </c>
      <c r="AJ260" s="62">
        <v>45260</v>
      </c>
      <c r="AK260" s="44" t="s">
        <v>580</v>
      </c>
      <c r="AL260" s="44" t="s">
        <v>45</v>
      </c>
      <c r="AM260" s="43" t="s">
        <v>549</v>
      </c>
      <c r="AN260" s="25" t="s">
        <v>47</v>
      </c>
      <c r="AO260" s="25" t="s">
        <v>57</v>
      </c>
      <c r="AP260" s="294"/>
    </row>
    <row r="261" spans="1:116" ht="102.75" hidden="1" customHeight="1" x14ac:dyDescent="0.25">
      <c r="A261" s="43" t="s">
        <v>40</v>
      </c>
      <c r="B261" s="204" t="s">
        <v>41</v>
      </c>
      <c r="C261" s="76" t="s">
        <v>70</v>
      </c>
      <c r="D261" s="76" t="s">
        <v>70</v>
      </c>
      <c r="E261" s="76" t="s">
        <v>70</v>
      </c>
      <c r="F261" s="44" t="s">
        <v>647</v>
      </c>
      <c r="G261" s="43" t="s">
        <v>581</v>
      </c>
      <c r="H261" s="31">
        <v>0.05</v>
      </c>
      <c r="I261" s="213"/>
      <c r="J261" s="31"/>
      <c r="K261" s="31"/>
      <c r="L261" s="31"/>
      <c r="M261" s="31"/>
      <c r="N261" s="31">
        <v>0.25</v>
      </c>
      <c r="O261" s="31"/>
      <c r="P261" s="31"/>
      <c r="Q261" s="31"/>
      <c r="R261" s="31"/>
      <c r="S261" s="31"/>
      <c r="T261" s="31">
        <v>0.25</v>
      </c>
      <c r="U261" s="31"/>
      <c r="V261" s="31"/>
      <c r="W261" s="31"/>
      <c r="X261" s="31"/>
      <c r="Y261" s="31"/>
      <c r="Z261" s="31">
        <v>0.25</v>
      </c>
      <c r="AA261" s="31"/>
      <c r="AB261" s="31"/>
      <c r="AC261" s="31"/>
      <c r="AD261" s="31"/>
      <c r="AE261" s="31"/>
      <c r="AF261" s="31">
        <v>0.25</v>
      </c>
      <c r="AG261" s="31"/>
      <c r="AH261" s="31">
        <f t="shared" si="14"/>
        <v>1</v>
      </c>
      <c r="AI261" s="64">
        <v>44986</v>
      </c>
      <c r="AJ261" s="62">
        <v>45291</v>
      </c>
      <c r="AK261" s="44" t="s">
        <v>582</v>
      </c>
      <c r="AL261" s="44" t="s">
        <v>45</v>
      </c>
      <c r="AM261" s="43" t="s">
        <v>549</v>
      </c>
      <c r="AN261" s="25" t="s">
        <v>47</v>
      </c>
      <c r="AO261" s="25" t="s">
        <v>57</v>
      </c>
      <c r="AP261" s="294"/>
    </row>
    <row r="262" spans="1:116" s="28" customFormat="1" ht="101.25" hidden="1" customHeight="1" x14ac:dyDescent="0.25">
      <c r="A262" s="43" t="s">
        <v>40</v>
      </c>
      <c r="B262" s="204" t="s">
        <v>41</v>
      </c>
      <c r="C262" s="76" t="s">
        <v>70</v>
      </c>
      <c r="D262" s="76" t="s">
        <v>70</v>
      </c>
      <c r="E262" s="76" t="s">
        <v>70</v>
      </c>
      <c r="F262" s="44" t="s">
        <v>647</v>
      </c>
      <c r="G262" s="43" t="s">
        <v>583</v>
      </c>
      <c r="H262" s="201">
        <v>0.05</v>
      </c>
      <c r="I262" s="213"/>
      <c r="J262" s="204"/>
      <c r="K262" s="204"/>
      <c r="L262" s="204"/>
      <c r="M262" s="204"/>
      <c r="N262" s="204"/>
      <c r="O262" s="204"/>
      <c r="P262" s="204"/>
      <c r="Q262" s="204"/>
      <c r="R262" s="204"/>
      <c r="S262" s="204"/>
      <c r="T262" s="203">
        <v>0.33</v>
      </c>
      <c r="U262" s="204"/>
      <c r="V262" s="203">
        <v>0.33</v>
      </c>
      <c r="W262" s="204"/>
      <c r="X262" s="203">
        <v>0.34</v>
      </c>
      <c r="Y262" s="204"/>
      <c r="Z262" s="204"/>
      <c r="AA262" s="204"/>
      <c r="AB262" s="204"/>
      <c r="AC262" s="204"/>
      <c r="AD262" s="204"/>
      <c r="AE262" s="204"/>
      <c r="AF262" s="204"/>
      <c r="AG262" s="204"/>
      <c r="AH262" s="31">
        <f>+J262+L262+N262+P262+R262+T262+V262+X262+Z262+AB262+AD262+AF262</f>
        <v>1</v>
      </c>
      <c r="AI262" s="64">
        <v>45078</v>
      </c>
      <c r="AJ262" s="64">
        <v>45169</v>
      </c>
      <c r="AK262" s="43" t="s">
        <v>584</v>
      </c>
      <c r="AL262" s="43" t="s">
        <v>703</v>
      </c>
      <c r="AM262" s="43" t="s">
        <v>549</v>
      </c>
      <c r="AN262" s="25" t="s">
        <v>47</v>
      </c>
      <c r="AO262" s="25" t="s">
        <v>57</v>
      </c>
      <c r="AP262" s="286"/>
    </row>
    <row r="263" spans="1:116" ht="115.5" hidden="1" customHeight="1" x14ac:dyDescent="0.25">
      <c r="A263" s="43" t="s">
        <v>40</v>
      </c>
      <c r="B263" s="204" t="s">
        <v>203</v>
      </c>
      <c r="C263" s="76" t="s">
        <v>70</v>
      </c>
      <c r="D263" s="204" t="s">
        <v>70</v>
      </c>
      <c r="E263" s="204" t="s">
        <v>70</v>
      </c>
      <c r="F263" s="44" t="s">
        <v>760</v>
      </c>
      <c r="G263" s="43" t="s">
        <v>539</v>
      </c>
      <c r="H263" s="201">
        <v>0.1</v>
      </c>
      <c r="I263" s="214"/>
      <c r="J263" s="201"/>
      <c r="K263" s="201"/>
      <c r="L263" s="201"/>
      <c r="M263" s="201"/>
      <c r="N263" s="201"/>
      <c r="O263" s="201"/>
      <c r="P263" s="201">
        <v>0.5</v>
      </c>
      <c r="Q263" s="201"/>
      <c r="R263" s="201"/>
      <c r="S263" s="201"/>
      <c r="T263" s="201"/>
      <c r="U263" s="201"/>
      <c r="V263" s="201"/>
      <c r="W263" s="201"/>
      <c r="X263" s="201"/>
      <c r="Y263" s="201"/>
      <c r="Z263" s="201"/>
      <c r="AA263" s="201"/>
      <c r="AB263" s="201">
        <v>0.5</v>
      </c>
      <c r="AC263" s="201"/>
      <c r="AD263" s="201"/>
      <c r="AE263" s="201"/>
      <c r="AF263" s="201"/>
      <c r="AG263" s="201"/>
      <c r="AH263" s="201">
        <f t="shared" ref="AH263" si="15">J263+L263+N263+P263+R263+T263+V263+X263+Z263+AB263+AD263+AF263</f>
        <v>1</v>
      </c>
      <c r="AI263" s="64">
        <v>45017</v>
      </c>
      <c r="AJ263" s="64">
        <v>45230</v>
      </c>
      <c r="AK263" s="43" t="s">
        <v>540</v>
      </c>
      <c r="AL263" s="43" t="s">
        <v>541</v>
      </c>
      <c r="AM263" s="43" t="s">
        <v>199</v>
      </c>
      <c r="AN263" s="43" t="s">
        <v>200</v>
      </c>
      <c r="AO263" s="43" t="s">
        <v>200</v>
      </c>
      <c r="AP263" s="300"/>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row>
    <row r="264" spans="1:116" ht="93.75" hidden="1" customHeight="1" x14ac:dyDescent="0.25">
      <c r="A264" s="43" t="s">
        <v>40</v>
      </c>
      <c r="B264" s="204" t="s">
        <v>41</v>
      </c>
      <c r="C264" s="76" t="s">
        <v>70</v>
      </c>
      <c r="D264" s="76" t="s">
        <v>70</v>
      </c>
      <c r="E264" s="76" t="s">
        <v>70</v>
      </c>
      <c r="F264" s="45" t="s">
        <v>648</v>
      </c>
      <c r="G264" s="43" t="s">
        <v>680</v>
      </c>
      <c r="H264" s="201">
        <v>0.5</v>
      </c>
      <c r="I264" s="240">
        <f>+H264+H265</f>
        <v>1</v>
      </c>
      <c r="J264" s="31">
        <v>1</v>
      </c>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f t="shared" ref="AH264" si="16">+J264+L264+N264+P264+R264+T264+V264+X264+Z264+AB264+AD264+AF264</f>
        <v>1</v>
      </c>
      <c r="AI264" s="64">
        <v>44928</v>
      </c>
      <c r="AJ264" s="62">
        <v>44957</v>
      </c>
      <c r="AK264" s="44" t="s">
        <v>729</v>
      </c>
      <c r="AL264" s="44" t="s">
        <v>429</v>
      </c>
      <c r="AM264" s="44" t="s">
        <v>525</v>
      </c>
      <c r="AN264" s="25" t="s">
        <v>430</v>
      </c>
      <c r="AO264" s="25" t="s">
        <v>57</v>
      </c>
      <c r="AP264" s="294"/>
    </row>
    <row r="265" spans="1:116" ht="90.75" hidden="1" customHeight="1" x14ac:dyDescent="0.25">
      <c r="A265" s="43" t="s">
        <v>40</v>
      </c>
      <c r="B265" s="204" t="s">
        <v>41</v>
      </c>
      <c r="C265" s="76" t="s">
        <v>70</v>
      </c>
      <c r="D265" s="76" t="s">
        <v>70</v>
      </c>
      <c r="E265" s="76" t="s">
        <v>70</v>
      </c>
      <c r="F265" s="45" t="s">
        <v>676</v>
      </c>
      <c r="G265" s="43" t="s">
        <v>677</v>
      </c>
      <c r="H265" s="201">
        <v>0.5</v>
      </c>
      <c r="I265" s="257"/>
      <c r="J265" s="31"/>
      <c r="K265" s="31"/>
      <c r="L265" s="31"/>
      <c r="M265" s="31"/>
      <c r="N265" s="31"/>
      <c r="O265" s="31"/>
      <c r="P265" s="31"/>
      <c r="Q265" s="31"/>
      <c r="R265" s="31"/>
      <c r="S265" s="31"/>
      <c r="T265" s="31"/>
      <c r="U265" s="31"/>
      <c r="V265" s="31"/>
      <c r="W265" s="31"/>
      <c r="X265" s="31">
        <v>0.5</v>
      </c>
      <c r="Y265" s="31"/>
      <c r="Z265" s="31">
        <v>0.5</v>
      </c>
      <c r="AA265" s="31"/>
      <c r="AB265" s="31"/>
      <c r="AC265" s="31"/>
      <c r="AD265" s="31"/>
      <c r="AE265" s="31"/>
      <c r="AF265" s="31"/>
      <c r="AG265" s="31"/>
      <c r="AH265" s="31">
        <f>+J265+L265+N265+P265+R265+T265+V265+X265+Z265+AB265+AD265+AF265</f>
        <v>1</v>
      </c>
      <c r="AI265" s="64">
        <v>45139</v>
      </c>
      <c r="AJ265" s="62">
        <v>45199</v>
      </c>
      <c r="AK265" s="44" t="s">
        <v>730</v>
      </c>
      <c r="AL265" s="44" t="s">
        <v>55</v>
      </c>
      <c r="AM265" s="44" t="s">
        <v>549</v>
      </c>
      <c r="AN265" s="25" t="s">
        <v>47</v>
      </c>
      <c r="AO265" s="25" t="s">
        <v>57</v>
      </c>
      <c r="AP265" s="294"/>
    </row>
    <row r="266" spans="1:116" ht="105" hidden="1" x14ac:dyDescent="0.25">
      <c r="A266" s="43" t="s">
        <v>40</v>
      </c>
      <c r="B266" s="204" t="s">
        <v>203</v>
      </c>
      <c r="C266" s="50" t="s">
        <v>70</v>
      </c>
      <c r="D266" s="43" t="s">
        <v>70</v>
      </c>
      <c r="E266" s="43" t="s">
        <v>70</v>
      </c>
      <c r="F266" s="44" t="s">
        <v>653</v>
      </c>
      <c r="G266" s="50" t="s">
        <v>624</v>
      </c>
      <c r="H266" s="201">
        <v>0.3</v>
      </c>
      <c r="I266" s="244">
        <f>+H266+H267+H268+H269+H270+H271+H272+H273+H274+H275+H276+H277+H278+H279</f>
        <v>1</v>
      </c>
      <c r="J266" s="26"/>
      <c r="K266" s="26"/>
      <c r="L266" s="26"/>
      <c r="M266" s="26"/>
      <c r="N266" s="26">
        <v>0.15</v>
      </c>
      <c r="O266" s="26"/>
      <c r="P266" s="26">
        <v>0.15</v>
      </c>
      <c r="Q266" s="48"/>
      <c r="R266" s="26">
        <v>0.12</v>
      </c>
      <c r="S266" s="48"/>
      <c r="T266" s="26">
        <v>0.1</v>
      </c>
      <c r="U266" s="48"/>
      <c r="V266" s="26">
        <v>0.12</v>
      </c>
      <c r="W266" s="48"/>
      <c r="X266" s="26">
        <v>0.12</v>
      </c>
      <c r="Y266" s="48"/>
      <c r="Z266" s="26">
        <v>0.12</v>
      </c>
      <c r="AA266" s="48"/>
      <c r="AB266" s="26">
        <v>0.12</v>
      </c>
      <c r="AC266" s="48"/>
      <c r="AD266" s="48"/>
      <c r="AE266" s="48"/>
      <c r="AF266" s="48"/>
      <c r="AG266" s="48"/>
      <c r="AH266" s="26">
        <f t="shared" ref="AH266" si="17">J266+L266+N266+P266+R266+T266+V266+X266+Z266+AB266+AD266+AF266</f>
        <v>1</v>
      </c>
      <c r="AI266" s="62">
        <v>45078</v>
      </c>
      <c r="AJ266" s="64">
        <v>45230</v>
      </c>
      <c r="AK266" s="50" t="s">
        <v>625</v>
      </c>
      <c r="AL266" s="43" t="s">
        <v>698</v>
      </c>
      <c r="AM266" s="43" t="s">
        <v>705</v>
      </c>
      <c r="AN266" s="43" t="s">
        <v>46</v>
      </c>
      <c r="AO266" s="25" t="s">
        <v>47</v>
      </c>
      <c r="AP266" s="300"/>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row>
    <row r="267" spans="1:116" ht="180" hidden="1" x14ac:dyDescent="0.25">
      <c r="A267" s="43" t="s">
        <v>40</v>
      </c>
      <c r="B267" s="204" t="s">
        <v>203</v>
      </c>
      <c r="C267" s="76" t="s">
        <v>70</v>
      </c>
      <c r="D267" s="204" t="s">
        <v>70</v>
      </c>
      <c r="E267" s="204" t="s">
        <v>70</v>
      </c>
      <c r="F267" s="44" t="s">
        <v>653</v>
      </c>
      <c r="G267" s="43" t="s">
        <v>607</v>
      </c>
      <c r="H267" s="201">
        <v>0.05</v>
      </c>
      <c r="I267" s="237"/>
      <c r="J267" s="31">
        <v>0.08</v>
      </c>
      <c r="K267" s="31"/>
      <c r="L267" s="31">
        <v>0.08</v>
      </c>
      <c r="M267" s="31"/>
      <c r="N267" s="31">
        <v>0.09</v>
      </c>
      <c r="O267" s="31"/>
      <c r="P267" s="31">
        <v>0.08</v>
      </c>
      <c r="Q267" s="31"/>
      <c r="R267" s="31">
        <v>0.08</v>
      </c>
      <c r="S267" s="31"/>
      <c r="T267" s="31">
        <v>0.09</v>
      </c>
      <c r="U267" s="31"/>
      <c r="V267" s="31">
        <v>0.08</v>
      </c>
      <c r="W267" s="31"/>
      <c r="X267" s="31">
        <v>0.08</v>
      </c>
      <c r="Y267" s="31"/>
      <c r="Z267" s="31">
        <v>0.09</v>
      </c>
      <c r="AA267" s="31"/>
      <c r="AB267" s="31">
        <v>0.08</v>
      </c>
      <c r="AC267" s="31"/>
      <c r="AD267" s="31">
        <v>0.08</v>
      </c>
      <c r="AE267" s="31"/>
      <c r="AF267" s="31">
        <v>0.09</v>
      </c>
      <c r="AG267" s="201"/>
      <c r="AH267" s="201">
        <f>J267+L267+N267+P267+R267+T267+V267+X267+Z267+AB267+AD267+AF267</f>
        <v>0.99999999999999978</v>
      </c>
      <c r="AI267" s="64">
        <v>44939</v>
      </c>
      <c r="AJ267" s="64">
        <v>45290</v>
      </c>
      <c r="AK267" s="43" t="s">
        <v>608</v>
      </c>
      <c r="AL267" s="43" t="s">
        <v>463</v>
      </c>
      <c r="AM267" s="43" t="s">
        <v>609</v>
      </c>
      <c r="AN267" s="25" t="s">
        <v>465</v>
      </c>
      <c r="AO267" s="25" t="s">
        <v>57</v>
      </c>
      <c r="AP267" s="300"/>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row>
    <row r="268" spans="1:116" ht="165" hidden="1" x14ac:dyDescent="0.25">
      <c r="A268" s="43" t="s">
        <v>40</v>
      </c>
      <c r="B268" s="204" t="s">
        <v>203</v>
      </c>
      <c r="C268" s="76" t="s">
        <v>70</v>
      </c>
      <c r="D268" s="204" t="s">
        <v>70</v>
      </c>
      <c r="E268" s="204" t="s">
        <v>70</v>
      </c>
      <c r="F268" s="44" t="s">
        <v>653</v>
      </c>
      <c r="G268" s="43" t="s">
        <v>610</v>
      </c>
      <c r="H268" s="201">
        <v>0.05</v>
      </c>
      <c r="I268" s="237"/>
      <c r="J268" s="31">
        <v>0.08</v>
      </c>
      <c r="K268" s="31"/>
      <c r="L268" s="31">
        <v>0.08</v>
      </c>
      <c r="M268" s="31"/>
      <c r="N268" s="31">
        <v>0.09</v>
      </c>
      <c r="O268" s="31"/>
      <c r="P268" s="31">
        <v>0.08</v>
      </c>
      <c r="Q268" s="31"/>
      <c r="R268" s="31">
        <v>0.08</v>
      </c>
      <c r="S268" s="31"/>
      <c r="T268" s="31">
        <v>0.09</v>
      </c>
      <c r="U268" s="31"/>
      <c r="V268" s="31">
        <v>0.08</v>
      </c>
      <c r="W268" s="31"/>
      <c r="X268" s="31">
        <v>0.08</v>
      </c>
      <c r="Y268" s="31"/>
      <c r="Z268" s="31">
        <v>0.09</v>
      </c>
      <c r="AA268" s="31"/>
      <c r="AB268" s="31">
        <v>0.08</v>
      </c>
      <c r="AC268" s="31"/>
      <c r="AD268" s="31">
        <v>0.08</v>
      </c>
      <c r="AE268" s="31"/>
      <c r="AF268" s="31">
        <v>0.09</v>
      </c>
      <c r="AG268" s="201"/>
      <c r="AH268" s="201">
        <f t="shared" ref="AH268:AH275" si="18">J268+L268+N268+P268+R268+T268+V268+X268+Z268+AB268+AD268+AF268</f>
        <v>0.99999999999999978</v>
      </c>
      <c r="AI268" s="64">
        <v>44939</v>
      </c>
      <c r="AJ268" s="64">
        <v>45290</v>
      </c>
      <c r="AK268" s="43" t="s">
        <v>608</v>
      </c>
      <c r="AL268" s="43" t="s">
        <v>287</v>
      </c>
      <c r="AM268" s="43" t="s">
        <v>708</v>
      </c>
      <c r="AN268" s="43" t="s">
        <v>708</v>
      </c>
      <c r="AO268" s="43" t="s">
        <v>160</v>
      </c>
      <c r="AP268" s="300"/>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row>
    <row r="269" spans="1:116" ht="165" hidden="1" x14ac:dyDescent="0.25">
      <c r="A269" s="43" t="s">
        <v>40</v>
      </c>
      <c r="B269" s="204" t="s">
        <v>203</v>
      </c>
      <c r="C269" s="76" t="s">
        <v>70</v>
      </c>
      <c r="D269" s="204" t="s">
        <v>70</v>
      </c>
      <c r="E269" s="204" t="s">
        <v>70</v>
      </c>
      <c r="F269" s="44" t="s">
        <v>653</v>
      </c>
      <c r="G269" s="43" t="s">
        <v>611</v>
      </c>
      <c r="H269" s="201">
        <v>0.05</v>
      </c>
      <c r="I269" s="237"/>
      <c r="J269" s="31">
        <v>0.08</v>
      </c>
      <c r="K269" s="31"/>
      <c r="L269" s="31">
        <v>0.08</v>
      </c>
      <c r="M269" s="31"/>
      <c r="N269" s="31">
        <v>0.09</v>
      </c>
      <c r="O269" s="31"/>
      <c r="P269" s="31">
        <v>0.08</v>
      </c>
      <c r="Q269" s="31"/>
      <c r="R269" s="31">
        <v>0.08</v>
      </c>
      <c r="S269" s="31"/>
      <c r="T269" s="31">
        <v>0.09</v>
      </c>
      <c r="U269" s="31"/>
      <c r="V269" s="31">
        <v>0.08</v>
      </c>
      <c r="W269" s="31"/>
      <c r="X269" s="31">
        <v>0.08</v>
      </c>
      <c r="Y269" s="31"/>
      <c r="Z269" s="31">
        <v>0.09</v>
      </c>
      <c r="AA269" s="31"/>
      <c r="AB269" s="31">
        <v>0.08</v>
      </c>
      <c r="AC269" s="31"/>
      <c r="AD269" s="31">
        <v>0.08</v>
      </c>
      <c r="AE269" s="31"/>
      <c r="AF269" s="31">
        <v>0.09</v>
      </c>
      <c r="AG269" s="201"/>
      <c r="AH269" s="201">
        <f t="shared" si="18"/>
        <v>0.99999999999999978</v>
      </c>
      <c r="AI269" s="64">
        <v>44939</v>
      </c>
      <c r="AJ269" s="64">
        <v>45290</v>
      </c>
      <c r="AK269" s="43" t="s">
        <v>608</v>
      </c>
      <c r="AL269" s="43" t="s">
        <v>429</v>
      </c>
      <c r="AM269" s="43" t="s">
        <v>612</v>
      </c>
      <c r="AN269" s="44" t="s">
        <v>711</v>
      </c>
      <c r="AO269" s="43" t="s">
        <v>430</v>
      </c>
      <c r="AP269" s="300"/>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row>
    <row r="270" spans="1:116" ht="165" hidden="1" x14ac:dyDescent="0.25">
      <c r="A270" s="43" t="s">
        <v>40</v>
      </c>
      <c r="B270" s="204" t="s">
        <v>203</v>
      </c>
      <c r="C270" s="76" t="s">
        <v>70</v>
      </c>
      <c r="D270" s="204" t="s">
        <v>70</v>
      </c>
      <c r="E270" s="204" t="s">
        <v>70</v>
      </c>
      <c r="F270" s="44" t="s">
        <v>653</v>
      </c>
      <c r="G270" s="43" t="s">
        <v>613</v>
      </c>
      <c r="H270" s="201">
        <v>0.02</v>
      </c>
      <c r="I270" s="237"/>
      <c r="J270" s="31">
        <v>0.08</v>
      </c>
      <c r="K270" s="31"/>
      <c r="L270" s="31">
        <v>0.08</v>
      </c>
      <c r="M270" s="31"/>
      <c r="N270" s="31">
        <v>0.09</v>
      </c>
      <c r="O270" s="31"/>
      <c r="P270" s="31">
        <v>0.08</v>
      </c>
      <c r="Q270" s="31"/>
      <c r="R270" s="31">
        <v>0.08</v>
      </c>
      <c r="S270" s="31"/>
      <c r="T270" s="31">
        <v>0.09</v>
      </c>
      <c r="U270" s="31"/>
      <c r="V270" s="31">
        <v>0.08</v>
      </c>
      <c r="W270" s="31"/>
      <c r="X270" s="31">
        <v>0.08</v>
      </c>
      <c r="Y270" s="31"/>
      <c r="Z270" s="31">
        <v>0.09</v>
      </c>
      <c r="AA270" s="31"/>
      <c r="AB270" s="31">
        <v>0.08</v>
      </c>
      <c r="AC270" s="31"/>
      <c r="AD270" s="31">
        <v>0.08</v>
      </c>
      <c r="AE270" s="31"/>
      <c r="AF270" s="31">
        <v>0.09</v>
      </c>
      <c r="AG270" s="201"/>
      <c r="AH270" s="201">
        <f t="shared" si="18"/>
        <v>0.99999999999999978</v>
      </c>
      <c r="AI270" s="64">
        <v>44939</v>
      </c>
      <c r="AJ270" s="64">
        <v>45290</v>
      </c>
      <c r="AK270" s="43" t="s">
        <v>608</v>
      </c>
      <c r="AL270" s="50" t="s">
        <v>351</v>
      </c>
      <c r="AM270" s="50" t="s">
        <v>753</v>
      </c>
      <c r="AN270" s="43" t="s">
        <v>614</v>
      </c>
      <c r="AO270" s="43" t="s">
        <v>160</v>
      </c>
      <c r="AP270" s="300"/>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65" hidden="1" x14ac:dyDescent="0.25">
      <c r="A271" s="43" t="s">
        <v>40</v>
      </c>
      <c r="B271" s="204" t="s">
        <v>203</v>
      </c>
      <c r="C271" s="76" t="s">
        <v>70</v>
      </c>
      <c r="D271" s="204" t="s">
        <v>70</v>
      </c>
      <c r="E271" s="204" t="s">
        <v>70</v>
      </c>
      <c r="F271" s="44" t="s">
        <v>653</v>
      </c>
      <c r="G271" s="43" t="s">
        <v>615</v>
      </c>
      <c r="H271" s="201">
        <v>0.02</v>
      </c>
      <c r="I271" s="237"/>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201"/>
      <c r="AH271" s="201">
        <f t="shared" si="18"/>
        <v>0.99999999999999978</v>
      </c>
      <c r="AI271" s="64">
        <v>44939</v>
      </c>
      <c r="AJ271" s="64">
        <v>45290</v>
      </c>
      <c r="AK271" s="43" t="s">
        <v>608</v>
      </c>
      <c r="AL271" s="43" t="s">
        <v>381</v>
      </c>
      <c r="AM271" s="50" t="s">
        <v>382</v>
      </c>
      <c r="AN271" s="43" t="s">
        <v>713</v>
      </c>
      <c r="AO271" s="43" t="s">
        <v>160</v>
      </c>
      <c r="AP271" s="300"/>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34.1" hidden="1" customHeight="1" x14ac:dyDescent="0.25">
      <c r="A272" s="43" t="s">
        <v>40</v>
      </c>
      <c r="B272" s="204" t="s">
        <v>203</v>
      </c>
      <c r="C272" s="76" t="s">
        <v>70</v>
      </c>
      <c r="D272" s="204" t="s">
        <v>70</v>
      </c>
      <c r="E272" s="204" t="s">
        <v>70</v>
      </c>
      <c r="F272" s="44" t="s">
        <v>653</v>
      </c>
      <c r="G272" s="43" t="s">
        <v>616</v>
      </c>
      <c r="H272" s="201">
        <v>0.05</v>
      </c>
      <c r="I272" s="237"/>
      <c r="J272" s="31">
        <v>0.08</v>
      </c>
      <c r="K272" s="31"/>
      <c r="L272" s="31">
        <v>0.08</v>
      </c>
      <c r="M272" s="31"/>
      <c r="N272" s="31">
        <v>0.09</v>
      </c>
      <c r="O272" s="31"/>
      <c r="P272" s="31">
        <v>0.08</v>
      </c>
      <c r="Q272" s="31"/>
      <c r="R272" s="31">
        <v>0.08</v>
      </c>
      <c r="S272" s="31"/>
      <c r="T272" s="31">
        <v>0.09</v>
      </c>
      <c r="U272" s="31"/>
      <c r="V272" s="31">
        <v>0.08</v>
      </c>
      <c r="W272" s="31"/>
      <c r="X272" s="31">
        <v>0.08</v>
      </c>
      <c r="Y272" s="31"/>
      <c r="Z272" s="31">
        <v>0.09</v>
      </c>
      <c r="AA272" s="31"/>
      <c r="AB272" s="31">
        <v>0.08</v>
      </c>
      <c r="AC272" s="31"/>
      <c r="AD272" s="31">
        <v>0.08</v>
      </c>
      <c r="AE272" s="31"/>
      <c r="AF272" s="31">
        <v>0.09</v>
      </c>
      <c r="AG272" s="201"/>
      <c r="AH272" s="201">
        <f t="shared" si="18"/>
        <v>0.99999999999999978</v>
      </c>
      <c r="AI272" s="64">
        <v>44939</v>
      </c>
      <c r="AJ272" s="64">
        <v>45290</v>
      </c>
      <c r="AK272" s="43" t="s">
        <v>608</v>
      </c>
      <c r="AL272" s="43" t="s">
        <v>402</v>
      </c>
      <c r="AM272" s="43" t="s">
        <v>709</v>
      </c>
      <c r="AN272" s="25" t="s">
        <v>403</v>
      </c>
      <c r="AO272" s="43" t="s">
        <v>160</v>
      </c>
      <c r="AP272" s="300"/>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65" hidden="1" x14ac:dyDescent="0.25">
      <c r="A273" s="43" t="s">
        <v>40</v>
      </c>
      <c r="B273" s="204" t="s">
        <v>203</v>
      </c>
      <c r="C273" s="76" t="s">
        <v>70</v>
      </c>
      <c r="D273" s="204" t="s">
        <v>70</v>
      </c>
      <c r="E273" s="204" t="s">
        <v>70</v>
      </c>
      <c r="F273" s="44" t="s">
        <v>653</v>
      </c>
      <c r="G273" s="43" t="s">
        <v>617</v>
      </c>
      <c r="H273" s="201">
        <v>0.02</v>
      </c>
      <c r="I273" s="237"/>
      <c r="J273" s="31">
        <v>0.08</v>
      </c>
      <c r="K273" s="31"/>
      <c r="L273" s="31">
        <v>0.08</v>
      </c>
      <c r="M273" s="31"/>
      <c r="N273" s="31">
        <v>0.09</v>
      </c>
      <c r="O273" s="31"/>
      <c r="P273" s="31">
        <v>0.08</v>
      </c>
      <c r="Q273" s="31"/>
      <c r="R273" s="31">
        <v>0.08</v>
      </c>
      <c r="S273" s="31"/>
      <c r="T273" s="31">
        <v>0.09</v>
      </c>
      <c r="U273" s="31"/>
      <c r="V273" s="31">
        <v>0.08</v>
      </c>
      <c r="W273" s="31"/>
      <c r="X273" s="31">
        <v>0.08</v>
      </c>
      <c r="Y273" s="31"/>
      <c r="Z273" s="31">
        <v>0.09</v>
      </c>
      <c r="AA273" s="31"/>
      <c r="AB273" s="31">
        <v>0.08</v>
      </c>
      <c r="AC273" s="31"/>
      <c r="AD273" s="31">
        <v>0.08</v>
      </c>
      <c r="AE273" s="31"/>
      <c r="AF273" s="31">
        <v>0.09</v>
      </c>
      <c r="AG273" s="201"/>
      <c r="AH273" s="201">
        <f t="shared" si="18"/>
        <v>0.99999999999999978</v>
      </c>
      <c r="AI273" s="64">
        <v>44939</v>
      </c>
      <c r="AJ273" s="64">
        <v>45290</v>
      </c>
      <c r="AK273" s="43" t="s">
        <v>608</v>
      </c>
      <c r="AL273" s="43" t="s">
        <v>618</v>
      </c>
      <c r="AM273" s="43" t="s">
        <v>207</v>
      </c>
      <c r="AN273" s="25" t="s">
        <v>712</v>
      </c>
      <c r="AO273" s="25" t="s">
        <v>57</v>
      </c>
      <c r="AP273" s="300"/>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56" hidden="1" customHeight="1" x14ac:dyDescent="0.25">
      <c r="A274" s="43" t="s">
        <v>40</v>
      </c>
      <c r="B274" s="204" t="s">
        <v>203</v>
      </c>
      <c r="C274" s="76" t="s">
        <v>70</v>
      </c>
      <c r="D274" s="204" t="s">
        <v>70</v>
      </c>
      <c r="E274" s="204" t="s">
        <v>70</v>
      </c>
      <c r="F274" s="44" t="s">
        <v>653</v>
      </c>
      <c r="G274" s="43" t="s">
        <v>619</v>
      </c>
      <c r="H274" s="201">
        <v>0.02</v>
      </c>
      <c r="I274" s="237"/>
      <c r="J274" s="31">
        <v>0.08</v>
      </c>
      <c r="K274" s="31"/>
      <c r="L274" s="31">
        <v>0.08</v>
      </c>
      <c r="M274" s="31"/>
      <c r="N274" s="31">
        <v>0.09</v>
      </c>
      <c r="O274" s="31"/>
      <c r="P274" s="31">
        <v>0.08</v>
      </c>
      <c r="Q274" s="31"/>
      <c r="R274" s="31">
        <v>0.08</v>
      </c>
      <c r="S274" s="31"/>
      <c r="T274" s="31">
        <v>0.09</v>
      </c>
      <c r="U274" s="31"/>
      <c r="V274" s="31">
        <v>0.08</v>
      </c>
      <c r="W274" s="31"/>
      <c r="X274" s="31">
        <v>0.08</v>
      </c>
      <c r="Y274" s="31"/>
      <c r="Z274" s="31">
        <v>0.09</v>
      </c>
      <c r="AA274" s="31"/>
      <c r="AB274" s="31">
        <v>0.08</v>
      </c>
      <c r="AC274" s="31"/>
      <c r="AD274" s="31">
        <v>0.08</v>
      </c>
      <c r="AE274" s="31"/>
      <c r="AF274" s="31">
        <v>0.09</v>
      </c>
      <c r="AG274" s="201"/>
      <c r="AH274" s="201">
        <f t="shared" si="18"/>
        <v>0.99999999999999978</v>
      </c>
      <c r="AI274" s="64">
        <v>44939</v>
      </c>
      <c r="AJ274" s="64">
        <v>45290</v>
      </c>
      <c r="AK274" s="43" t="s">
        <v>608</v>
      </c>
      <c r="AL274" s="43" t="s">
        <v>239</v>
      </c>
      <c r="AM274" s="44" t="s">
        <v>240</v>
      </c>
      <c r="AN274" s="43" t="s">
        <v>241</v>
      </c>
      <c r="AO274" s="25" t="s">
        <v>57</v>
      </c>
      <c r="AP274" s="300"/>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50" hidden="1" x14ac:dyDescent="0.25">
      <c r="A275" s="43" t="s">
        <v>40</v>
      </c>
      <c r="B275" s="204" t="s">
        <v>203</v>
      </c>
      <c r="C275" s="76" t="s">
        <v>70</v>
      </c>
      <c r="D275" s="204" t="s">
        <v>70</v>
      </c>
      <c r="E275" s="204" t="s">
        <v>70</v>
      </c>
      <c r="F275" s="44" t="s">
        <v>653</v>
      </c>
      <c r="G275" s="43" t="s">
        <v>620</v>
      </c>
      <c r="H275" s="201">
        <v>0.02</v>
      </c>
      <c r="I275" s="237"/>
      <c r="J275" s="31">
        <v>0.08</v>
      </c>
      <c r="K275" s="31"/>
      <c r="L275" s="31">
        <v>0.08</v>
      </c>
      <c r="M275" s="31"/>
      <c r="N275" s="31">
        <v>0.09</v>
      </c>
      <c r="O275" s="31"/>
      <c r="P275" s="31">
        <v>0.08</v>
      </c>
      <c r="Q275" s="31"/>
      <c r="R275" s="31">
        <v>0.08</v>
      </c>
      <c r="S275" s="31"/>
      <c r="T275" s="31">
        <v>0.09</v>
      </c>
      <c r="U275" s="31"/>
      <c r="V275" s="31">
        <v>0.08</v>
      </c>
      <c r="W275" s="31"/>
      <c r="X275" s="31">
        <v>0.08</v>
      </c>
      <c r="Y275" s="31"/>
      <c r="Z275" s="31">
        <v>0.09</v>
      </c>
      <c r="AA275" s="31"/>
      <c r="AB275" s="31">
        <v>0.08</v>
      </c>
      <c r="AC275" s="31"/>
      <c r="AD275" s="31">
        <v>0.08</v>
      </c>
      <c r="AE275" s="31"/>
      <c r="AF275" s="31">
        <v>0.09</v>
      </c>
      <c r="AG275" s="201"/>
      <c r="AH275" s="201">
        <f t="shared" si="18"/>
        <v>0.99999999999999978</v>
      </c>
      <c r="AI275" s="64">
        <v>44939</v>
      </c>
      <c r="AJ275" s="64">
        <v>45290</v>
      </c>
      <c r="AK275" s="43" t="s">
        <v>608</v>
      </c>
      <c r="AL275" s="43" t="s">
        <v>221</v>
      </c>
      <c r="AM275" s="43" t="s">
        <v>222</v>
      </c>
      <c r="AN275" s="43" t="s">
        <v>223</v>
      </c>
      <c r="AO275" s="25" t="s">
        <v>57</v>
      </c>
      <c r="AP275" s="300"/>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26" hidden="1" customHeight="1" x14ac:dyDescent="0.25">
      <c r="A276" s="43" t="s">
        <v>40</v>
      </c>
      <c r="B276" s="204" t="s">
        <v>41</v>
      </c>
      <c r="C276" s="76" t="s">
        <v>70</v>
      </c>
      <c r="D276" s="76" t="s">
        <v>70</v>
      </c>
      <c r="E276" s="76" t="s">
        <v>70</v>
      </c>
      <c r="F276" s="45" t="s">
        <v>652</v>
      </c>
      <c r="G276" s="43" t="s">
        <v>598</v>
      </c>
      <c r="H276" s="201">
        <v>0.1</v>
      </c>
      <c r="I276" s="237"/>
      <c r="J276" s="31"/>
      <c r="K276" s="31"/>
      <c r="L276" s="31"/>
      <c r="M276" s="31"/>
      <c r="N276" s="31"/>
      <c r="O276" s="31"/>
      <c r="P276" s="31"/>
      <c r="Q276" s="31"/>
      <c r="R276" s="31"/>
      <c r="S276" s="31"/>
      <c r="T276" s="31"/>
      <c r="U276" s="31"/>
      <c r="V276" s="31"/>
      <c r="W276" s="31"/>
      <c r="X276" s="31"/>
      <c r="Y276" s="31"/>
      <c r="Z276" s="31"/>
      <c r="AA276" s="31"/>
      <c r="AB276" s="31">
        <v>0.3</v>
      </c>
      <c r="AC276" s="31"/>
      <c r="AD276" s="31">
        <v>0.7</v>
      </c>
      <c r="AE276" s="31"/>
      <c r="AF276" s="31"/>
      <c r="AG276" s="31"/>
      <c r="AH276" s="31">
        <f t="shared" ref="AH276:AH289" si="19">+J276+L276+N276+P276+R276+T276+V276+X276+Z276+AB276+AD276+AF276</f>
        <v>1</v>
      </c>
      <c r="AI276" s="79">
        <v>45200</v>
      </c>
      <c r="AJ276" s="79">
        <v>45260</v>
      </c>
      <c r="AK276" s="44" t="s">
        <v>599</v>
      </c>
      <c r="AL276" s="43" t="s">
        <v>698</v>
      </c>
      <c r="AM276" s="43" t="s">
        <v>705</v>
      </c>
      <c r="AN276" s="25" t="s">
        <v>47</v>
      </c>
      <c r="AO276" s="25" t="s">
        <v>57</v>
      </c>
      <c r="AP276" s="294"/>
    </row>
    <row r="277" spans="1:116" ht="102" hidden="1" customHeight="1" x14ac:dyDescent="0.25">
      <c r="A277" s="43" t="s">
        <v>40</v>
      </c>
      <c r="B277" s="204" t="s">
        <v>41</v>
      </c>
      <c r="C277" s="76" t="s">
        <v>70</v>
      </c>
      <c r="D277" s="76" t="s">
        <v>70</v>
      </c>
      <c r="E277" s="76" t="s">
        <v>70</v>
      </c>
      <c r="F277" s="44" t="s">
        <v>681</v>
      </c>
      <c r="G277" s="43" t="s">
        <v>566</v>
      </c>
      <c r="H277" s="31">
        <v>0.1</v>
      </c>
      <c r="I277" s="237"/>
      <c r="J277" s="31">
        <v>0.08</v>
      </c>
      <c r="K277" s="31"/>
      <c r="L277" s="31">
        <v>0.08</v>
      </c>
      <c r="M277" s="31"/>
      <c r="N277" s="31">
        <v>0.08</v>
      </c>
      <c r="O277" s="31"/>
      <c r="P277" s="31">
        <v>0.1</v>
      </c>
      <c r="Q277" s="31"/>
      <c r="R277" s="31">
        <v>0.08</v>
      </c>
      <c r="S277" s="31"/>
      <c r="T277" s="31">
        <v>0.08</v>
      </c>
      <c r="U277" s="31"/>
      <c r="V277" s="31">
        <v>0.08</v>
      </c>
      <c r="W277" s="31"/>
      <c r="X277" s="31">
        <v>0.1</v>
      </c>
      <c r="Y277" s="31"/>
      <c r="Z277" s="31">
        <v>0.08</v>
      </c>
      <c r="AA277" s="31"/>
      <c r="AB277" s="31">
        <v>0.08</v>
      </c>
      <c r="AC277" s="31"/>
      <c r="AD277" s="31">
        <v>0.08</v>
      </c>
      <c r="AE277" s="31"/>
      <c r="AF277" s="31">
        <v>0.08</v>
      </c>
      <c r="AG277" s="31"/>
      <c r="AH277" s="31">
        <f t="shared" si="19"/>
        <v>0.99999999999999978</v>
      </c>
      <c r="AI277" s="64">
        <v>44928</v>
      </c>
      <c r="AJ277" s="62">
        <v>45291</v>
      </c>
      <c r="AK277" s="43" t="s">
        <v>567</v>
      </c>
      <c r="AL277" s="44" t="s">
        <v>699</v>
      </c>
      <c r="AM277" s="25" t="s">
        <v>715</v>
      </c>
      <c r="AN277" s="25" t="s">
        <v>714</v>
      </c>
      <c r="AO277" s="25" t="s">
        <v>57</v>
      </c>
      <c r="AP277" s="294"/>
    </row>
    <row r="278" spans="1:116" ht="102" hidden="1" customHeight="1" x14ac:dyDescent="0.25">
      <c r="A278" s="43" t="s">
        <v>40</v>
      </c>
      <c r="B278" s="204" t="s">
        <v>41</v>
      </c>
      <c r="C278" s="76" t="s">
        <v>70</v>
      </c>
      <c r="D278" s="76" t="s">
        <v>70</v>
      </c>
      <c r="E278" s="76" t="s">
        <v>70</v>
      </c>
      <c r="F278" s="44" t="s">
        <v>682</v>
      </c>
      <c r="G278" s="43" t="s">
        <v>691</v>
      </c>
      <c r="H278" s="31">
        <v>0.1</v>
      </c>
      <c r="I278" s="237"/>
      <c r="J278" s="31"/>
      <c r="K278" s="31"/>
      <c r="L278" s="31"/>
      <c r="M278" s="31"/>
      <c r="N278" s="31"/>
      <c r="O278" s="31"/>
      <c r="P278" s="31">
        <v>0.33329999999999999</v>
      </c>
      <c r="Q278" s="31"/>
      <c r="R278" s="31"/>
      <c r="S278" s="31"/>
      <c r="T278" s="31"/>
      <c r="U278" s="31"/>
      <c r="V278" s="31"/>
      <c r="W278" s="31"/>
      <c r="X278" s="31">
        <v>0.33329999999999999</v>
      </c>
      <c r="Y278" s="31"/>
      <c r="Z278" s="31"/>
      <c r="AA278" s="31"/>
      <c r="AB278" s="31"/>
      <c r="AC278" s="31"/>
      <c r="AD278" s="31"/>
      <c r="AE278" s="31"/>
      <c r="AF278" s="31">
        <v>0.33329999999999999</v>
      </c>
      <c r="AG278" s="31"/>
      <c r="AH278" s="31">
        <f t="shared" si="19"/>
        <v>0.99990000000000001</v>
      </c>
      <c r="AI278" s="64">
        <v>45017</v>
      </c>
      <c r="AJ278" s="62">
        <v>45291</v>
      </c>
      <c r="AK278" s="43" t="s">
        <v>731</v>
      </c>
      <c r="AL278" s="44" t="s">
        <v>732</v>
      </c>
      <c r="AM278" s="25" t="s">
        <v>733</v>
      </c>
      <c r="AN278" s="25" t="s">
        <v>47</v>
      </c>
      <c r="AO278" s="25" t="s">
        <v>57</v>
      </c>
      <c r="AP278" s="294"/>
    </row>
    <row r="279" spans="1:116" ht="102" hidden="1" customHeight="1" x14ac:dyDescent="0.25">
      <c r="A279" s="43" t="s">
        <v>40</v>
      </c>
      <c r="B279" s="204" t="s">
        <v>41</v>
      </c>
      <c r="C279" s="76" t="s">
        <v>70</v>
      </c>
      <c r="D279" s="76" t="s">
        <v>70</v>
      </c>
      <c r="E279" s="76" t="s">
        <v>70</v>
      </c>
      <c r="F279" s="44" t="s">
        <v>683</v>
      </c>
      <c r="G279" s="43" t="s">
        <v>734</v>
      </c>
      <c r="H279" s="31">
        <v>0.1</v>
      </c>
      <c r="I279" s="237"/>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v>1</v>
      </c>
      <c r="AG279" s="31"/>
      <c r="AH279" s="31">
        <f t="shared" si="19"/>
        <v>1</v>
      </c>
      <c r="AI279" s="64">
        <v>45261</v>
      </c>
      <c r="AJ279" s="62">
        <v>45291</v>
      </c>
      <c r="AK279" s="43" t="s">
        <v>735</v>
      </c>
      <c r="AL279" s="43" t="s">
        <v>698</v>
      </c>
      <c r="AM279" s="43" t="s">
        <v>705</v>
      </c>
      <c r="AN279" s="25" t="s">
        <v>47</v>
      </c>
      <c r="AO279" s="25" t="s">
        <v>57</v>
      </c>
      <c r="AP279" s="294"/>
    </row>
    <row r="280" spans="1:116" ht="102" hidden="1" customHeight="1" x14ac:dyDescent="0.25">
      <c r="A280" s="43" t="s">
        <v>40</v>
      </c>
      <c r="B280" s="204" t="s">
        <v>41</v>
      </c>
      <c r="C280" s="76" t="s">
        <v>70</v>
      </c>
      <c r="D280" s="76" t="s">
        <v>70</v>
      </c>
      <c r="E280" s="76" t="s">
        <v>70</v>
      </c>
      <c r="F280" s="44" t="s">
        <v>684</v>
      </c>
      <c r="G280" s="43" t="s">
        <v>692</v>
      </c>
      <c r="H280" s="31">
        <v>0.5</v>
      </c>
      <c r="I280" s="240">
        <f>+H280+H281</f>
        <v>1</v>
      </c>
      <c r="J280" s="31"/>
      <c r="K280" s="31"/>
      <c r="L280" s="31"/>
      <c r="M280" s="31"/>
      <c r="N280" s="31"/>
      <c r="O280" s="31"/>
      <c r="P280" s="31"/>
      <c r="Q280" s="31"/>
      <c r="R280" s="31">
        <v>0.4</v>
      </c>
      <c r="S280" s="31"/>
      <c r="T280" s="31">
        <v>0.6</v>
      </c>
      <c r="U280" s="31"/>
      <c r="V280" s="31"/>
      <c r="W280" s="31"/>
      <c r="X280" s="31"/>
      <c r="Y280" s="31"/>
      <c r="Z280" s="31"/>
      <c r="AA280" s="31"/>
      <c r="AB280" s="31"/>
      <c r="AC280" s="31"/>
      <c r="AD280" s="31"/>
      <c r="AE280" s="31"/>
      <c r="AF280" s="31"/>
      <c r="AG280" s="31"/>
      <c r="AH280" s="31">
        <f t="shared" si="19"/>
        <v>1</v>
      </c>
      <c r="AI280" s="64">
        <v>45047</v>
      </c>
      <c r="AJ280" s="62">
        <v>45107</v>
      </c>
      <c r="AK280" s="43" t="s">
        <v>736</v>
      </c>
      <c r="AL280" s="44" t="s">
        <v>55</v>
      </c>
      <c r="AM280" s="25" t="s">
        <v>745</v>
      </c>
      <c r="AN280" s="25" t="s">
        <v>56</v>
      </c>
      <c r="AO280" s="25" t="s">
        <v>57</v>
      </c>
      <c r="AP280" s="294"/>
    </row>
    <row r="281" spans="1:116" ht="102" hidden="1" customHeight="1" x14ac:dyDescent="0.25">
      <c r="A281" s="43" t="s">
        <v>40</v>
      </c>
      <c r="B281" s="204" t="s">
        <v>41</v>
      </c>
      <c r="C281" s="76" t="s">
        <v>70</v>
      </c>
      <c r="D281" s="76" t="s">
        <v>70</v>
      </c>
      <c r="E281" s="76" t="s">
        <v>70</v>
      </c>
      <c r="F281" s="44" t="s">
        <v>685</v>
      </c>
      <c r="G281" s="43" t="s">
        <v>693</v>
      </c>
      <c r="H281" s="31">
        <v>0.5</v>
      </c>
      <c r="I281" s="258"/>
      <c r="J281" s="31"/>
      <c r="K281" s="31"/>
      <c r="L281" s="31"/>
      <c r="M281" s="31"/>
      <c r="N281" s="31"/>
      <c r="O281" s="31"/>
      <c r="P281" s="31"/>
      <c r="Q281" s="31"/>
      <c r="R281" s="31"/>
      <c r="S281" s="31"/>
      <c r="T281" s="31"/>
      <c r="U281" s="31"/>
      <c r="V281" s="31">
        <v>0.5</v>
      </c>
      <c r="W281" s="31"/>
      <c r="X281" s="31"/>
      <c r="Y281" s="31"/>
      <c r="Z281" s="31"/>
      <c r="AA281" s="31"/>
      <c r="AB281" s="31"/>
      <c r="AC281" s="31"/>
      <c r="AD281" s="31">
        <v>0.5</v>
      </c>
      <c r="AE281" s="31"/>
      <c r="AF281" s="31"/>
      <c r="AG281" s="31"/>
      <c r="AH281" s="31">
        <f t="shared" si="19"/>
        <v>1</v>
      </c>
      <c r="AI281" s="64">
        <v>45108</v>
      </c>
      <c r="AJ281" s="62">
        <v>45260</v>
      </c>
      <c r="AK281" s="43" t="s">
        <v>737</v>
      </c>
      <c r="AL281" s="44" t="s">
        <v>463</v>
      </c>
      <c r="AM281" s="25" t="s">
        <v>465</v>
      </c>
      <c r="AN281" s="25" t="s">
        <v>811</v>
      </c>
      <c r="AO281" s="25" t="s">
        <v>57</v>
      </c>
      <c r="AP281" s="294"/>
    </row>
    <row r="282" spans="1:116" ht="77.25" hidden="1" x14ac:dyDescent="0.25">
      <c r="A282" s="43" t="s">
        <v>40</v>
      </c>
      <c r="B282" s="204" t="s">
        <v>41</v>
      </c>
      <c r="C282" s="76" t="s">
        <v>70</v>
      </c>
      <c r="D282" s="76" t="s">
        <v>70</v>
      </c>
      <c r="E282" s="76" t="s">
        <v>70</v>
      </c>
      <c r="F282" s="44" t="s">
        <v>638</v>
      </c>
      <c r="G282" s="43" t="s">
        <v>542</v>
      </c>
      <c r="H282" s="201">
        <v>0.1</v>
      </c>
      <c r="I282" s="240">
        <f>+H282+H283+H284+H285+H286+H287+H288+H289</f>
        <v>0.99999999999999989</v>
      </c>
      <c r="J282" s="31"/>
      <c r="K282" s="31"/>
      <c r="L282" s="31"/>
      <c r="M282" s="31"/>
      <c r="N282" s="31">
        <v>0.5</v>
      </c>
      <c r="O282" s="31"/>
      <c r="P282" s="31">
        <v>0.5</v>
      </c>
      <c r="Q282" s="31"/>
      <c r="R282" s="31"/>
      <c r="S282" s="31"/>
      <c r="T282" s="31"/>
      <c r="U282" s="31"/>
      <c r="V282" s="31"/>
      <c r="W282" s="31"/>
      <c r="X282" s="31"/>
      <c r="Y282" s="31"/>
      <c r="Z282" s="31"/>
      <c r="AA282" s="31"/>
      <c r="AB282" s="31"/>
      <c r="AC282" s="31"/>
      <c r="AD282" s="31"/>
      <c r="AE282" s="31"/>
      <c r="AF282" s="31"/>
      <c r="AG282" s="31"/>
      <c r="AH282" s="31">
        <f t="shared" si="19"/>
        <v>1</v>
      </c>
      <c r="AI282" s="64">
        <v>44986</v>
      </c>
      <c r="AJ282" s="62">
        <v>45046</v>
      </c>
      <c r="AK282" s="43" t="s">
        <v>543</v>
      </c>
      <c r="AL282" s="44" t="s">
        <v>45</v>
      </c>
      <c r="AM282" s="44" t="s">
        <v>707</v>
      </c>
      <c r="AN282" s="25" t="s">
        <v>47</v>
      </c>
      <c r="AO282" s="25" t="s">
        <v>57</v>
      </c>
      <c r="AP282" s="294"/>
    </row>
    <row r="283" spans="1:116" ht="77.25" hidden="1" x14ac:dyDescent="0.25">
      <c r="A283" s="43" t="s">
        <v>40</v>
      </c>
      <c r="B283" s="204" t="s">
        <v>41</v>
      </c>
      <c r="C283" s="76" t="s">
        <v>70</v>
      </c>
      <c r="D283" s="76" t="s">
        <v>70</v>
      </c>
      <c r="E283" s="76" t="s">
        <v>70</v>
      </c>
      <c r="F283" s="44" t="s">
        <v>638</v>
      </c>
      <c r="G283" s="43" t="s">
        <v>666</v>
      </c>
      <c r="H283" s="201">
        <v>0.1</v>
      </c>
      <c r="I283" s="257"/>
      <c r="J283" s="31"/>
      <c r="K283" s="31"/>
      <c r="L283" s="31">
        <v>1</v>
      </c>
      <c r="M283" s="31"/>
      <c r="N283" s="31"/>
      <c r="O283" s="31"/>
      <c r="P283" s="31"/>
      <c r="Q283" s="31"/>
      <c r="R283" s="31"/>
      <c r="S283" s="31"/>
      <c r="T283" s="31"/>
      <c r="U283" s="31"/>
      <c r="V283" s="31"/>
      <c r="W283" s="31"/>
      <c r="X283" s="31"/>
      <c r="Y283" s="31"/>
      <c r="Z283" s="31"/>
      <c r="AA283" s="31"/>
      <c r="AB283" s="31"/>
      <c r="AC283" s="31"/>
      <c r="AD283" s="31"/>
      <c r="AE283" s="31"/>
      <c r="AF283" s="31"/>
      <c r="AG283" s="31"/>
      <c r="AH283" s="31">
        <f t="shared" si="19"/>
        <v>1</v>
      </c>
      <c r="AI283" s="64">
        <v>44958</v>
      </c>
      <c r="AJ283" s="62">
        <v>44985</v>
      </c>
      <c r="AK283" s="43" t="s">
        <v>545</v>
      </c>
      <c r="AL283" s="44" t="s">
        <v>45</v>
      </c>
      <c r="AM283" s="44" t="s">
        <v>707</v>
      </c>
      <c r="AN283" s="25" t="s">
        <v>47</v>
      </c>
      <c r="AO283" s="25" t="s">
        <v>57</v>
      </c>
      <c r="AP283" s="294"/>
    </row>
    <row r="284" spans="1:116" ht="77.25" hidden="1" x14ac:dyDescent="0.25">
      <c r="A284" s="43" t="s">
        <v>40</v>
      </c>
      <c r="B284" s="204" t="s">
        <v>41</v>
      </c>
      <c r="C284" s="76" t="s">
        <v>70</v>
      </c>
      <c r="D284" s="76" t="s">
        <v>70</v>
      </c>
      <c r="E284" s="76" t="s">
        <v>70</v>
      </c>
      <c r="F284" s="44" t="s">
        <v>638</v>
      </c>
      <c r="G284" s="43" t="s">
        <v>667</v>
      </c>
      <c r="H284" s="201">
        <v>0.1</v>
      </c>
      <c r="I284" s="257"/>
      <c r="J284" s="31"/>
      <c r="K284" s="31"/>
      <c r="L284" s="31">
        <v>0.15</v>
      </c>
      <c r="M284" s="31"/>
      <c r="N284" s="31"/>
      <c r="O284" s="31"/>
      <c r="P284" s="31">
        <v>0.15</v>
      </c>
      <c r="Q284" s="31"/>
      <c r="R284" s="31"/>
      <c r="S284" s="31"/>
      <c r="T284" s="31">
        <v>0.15</v>
      </c>
      <c r="U284" s="31"/>
      <c r="V284" s="31"/>
      <c r="W284" s="31"/>
      <c r="X284" s="31">
        <v>0.15</v>
      </c>
      <c r="Y284" s="31"/>
      <c r="Z284" s="31"/>
      <c r="AA284" s="31"/>
      <c r="AB284" s="31">
        <v>0.15</v>
      </c>
      <c r="AC284" s="31"/>
      <c r="AD284" s="31"/>
      <c r="AE284" s="31"/>
      <c r="AF284" s="31">
        <v>0.25</v>
      </c>
      <c r="AG284" s="31"/>
      <c r="AH284" s="31">
        <f t="shared" si="19"/>
        <v>1</v>
      </c>
      <c r="AI284" s="64">
        <v>44958</v>
      </c>
      <c r="AJ284" s="62">
        <v>45291</v>
      </c>
      <c r="AK284" s="43" t="s">
        <v>727</v>
      </c>
      <c r="AL284" s="44" t="s">
        <v>45</v>
      </c>
      <c r="AM284" s="44" t="s">
        <v>707</v>
      </c>
      <c r="AN284" s="25" t="s">
        <v>47</v>
      </c>
      <c r="AO284" s="25" t="s">
        <v>57</v>
      </c>
      <c r="AP284" s="294"/>
    </row>
    <row r="285" spans="1:116" s="28" customFormat="1" ht="77.25" hidden="1" x14ac:dyDescent="0.25">
      <c r="A285" s="43" t="s">
        <v>40</v>
      </c>
      <c r="B285" s="204" t="s">
        <v>41</v>
      </c>
      <c r="C285" s="76" t="s">
        <v>70</v>
      </c>
      <c r="D285" s="76" t="s">
        <v>70</v>
      </c>
      <c r="E285" s="76" t="s">
        <v>70</v>
      </c>
      <c r="F285" s="44" t="s">
        <v>638</v>
      </c>
      <c r="G285" s="44" t="s">
        <v>546</v>
      </c>
      <c r="H285" s="31">
        <v>0.2</v>
      </c>
      <c r="I285" s="257"/>
      <c r="J285" s="31"/>
      <c r="K285" s="31"/>
      <c r="L285" s="31"/>
      <c r="M285" s="31"/>
      <c r="N285" s="31">
        <v>0.25</v>
      </c>
      <c r="O285" s="31"/>
      <c r="P285" s="31"/>
      <c r="Q285" s="31"/>
      <c r="R285" s="31"/>
      <c r="S285" s="31"/>
      <c r="T285" s="31">
        <v>0.25</v>
      </c>
      <c r="U285" s="31"/>
      <c r="V285" s="56"/>
      <c r="W285" s="31"/>
      <c r="X285" s="31"/>
      <c r="Y285" s="31"/>
      <c r="Z285" s="31">
        <v>0.25</v>
      </c>
      <c r="AA285" s="31"/>
      <c r="AB285" s="56"/>
      <c r="AC285" s="31"/>
      <c r="AD285" s="31"/>
      <c r="AE285" s="31"/>
      <c r="AF285" s="31">
        <v>0.25</v>
      </c>
      <c r="AG285" s="31"/>
      <c r="AH285" s="31">
        <f t="shared" si="19"/>
        <v>1</v>
      </c>
      <c r="AI285" s="64">
        <v>44986</v>
      </c>
      <c r="AJ285" s="62">
        <v>45291</v>
      </c>
      <c r="AK285" s="26" t="s">
        <v>547</v>
      </c>
      <c r="AL285" s="44" t="s">
        <v>94</v>
      </c>
      <c r="AM285" s="44" t="s">
        <v>95</v>
      </c>
      <c r="AN285" s="25" t="s">
        <v>47</v>
      </c>
      <c r="AO285" s="25" t="s">
        <v>57</v>
      </c>
      <c r="AP285" s="286"/>
    </row>
    <row r="286" spans="1:116" ht="102" hidden="1" customHeight="1" x14ac:dyDescent="0.25">
      <c r="A286" s="43" t="s">
        <v>40</v>
      </c>
      <c r="B286" s="204" t="s">
        <v>41</v>
      </c>
      <c r="C286" s="76" t="s">
        <v>70</v>
      </c>
      <c r="D286" s="76" t="s">
        <v>70</v>
      </c>
      <c r="E286" s="76" t="s">
        <v>70</v>
      </c>
      <c r="F286" s="44" t="s">
        <v>686</v>
      </c>
      <c r="G286" s="43" t="s">
        <v>696</v>
      </c>
      <c r="H286" s="31">
        <v>0.2</v>
      </c>
      <c r="I286" s="257"/>
      <c r="J286" s="31"/>
      <c r="K286" s="31"/>
      <c r="L286" s="31"/>
      <c r="M286" s="31"/>
      <c r="N286" s="31"/>
      <c r="O286" s="31"/>
      <c r="P286" s="31">
        <v>0.33329999999999999</v>
      </c>
      <c r="Q286" s="31"/>
      <c r="R286" s="31"/>
      <c r="S286" s="31"/>
      <c r="T286" s="31"/>
      <c r="U286" s="31"/>
      <c r="V286" s="31"/>
      <c r="W286" s="31"/>
      <c r="X286" s="31">
        <v>0.33329999999999999</v>
      </c>
      <c r="Y286" s="31"/>
      <c r="Z286" s="31"/>
      <c r="AA286" s="31"/>
      <c r="AB286" s="31"/>
      <c r="AC286" s="31"/>
      <c r="AD286" s="31"/>
      <c r="AE286" s="31"/>
      <c r="AF286" s="31">
        <v>0.33329999999999999</v>
      </c>
      <c r="AG286" s="31"/>
      <c r="AH286" s="31">
        <f t="shared" si="19"/>
        <v>0.99990000000000001</v>
      </c>
      <c r="AI286" s="64">
        <v>45017</v>
      </c>
      <c r="AJ286" s="62">
        <v>45275</v>
      </c>
      <c r="AK286" s="43" t="s">
        <v>738</v>
      </c>
      <c r="AL286" s="44" t="s">
        <v>45</v>
      </c>
      <c r="AM286" s="44" t="s">
        <v>707</v>
      </c>
      <c r="AN286" s="25" t="s">
        <v>47</v>
      </c>
      <c r="AO286" s="25" t="s">
        <v>57</v>
      </c>
      <c r="AP286" s="294"/>
    </row>
    <row r="287" spans="1:116" ht="102" hidden="1" customHeight="1" x14ac:dyDescent="0.25">
      <c r="A287" s="43" t="s">
        <v>40</v>
      </c>
      <c r="B287" s="204" t="s">
        <v>41</v>
      </c>
      <c r="C287" s="76" t="s">
        <v>70</v>
      </c>
      <c r="D287" s="76" t="s">
        <v>70</v>
      </c>
      <c r="E287" s="76" t="s">
        <v>70</v>
      </c>
      <c r="F287" s="44" t="s">
        <v>687</v>
      </c>
      <c r="G287" s="43" t="s">
        <v>695</v>
      </c>
      <c r="H287" s="31">
        <v>0.1</v>
      </c>
      <c r="I287" s="257"/>
      <c r="J287" s="31"/>
      <c r="K287" s="31"/>
      <c r="L287" s="31"/>
      <c r="M287" s="31"/>
      <c r="N287" s="31">
        <v>0.25</v>
      </c>
      <c r="O287" s="31"/>
      <c r="P287" s="31"/>
      <c r="Q287" s="31"/>
      <c r="R287" s="31"/>
      <c r="S287" s="31"/>
      <c r="T287" s="31">
        <v>0.25</v>
      </c>
      <c r="U287" s="31"/>
      <c r="V287" s="56"/>
      <c r="W287" s="31"/>
      <c r="X287" s="31"/>
      <c r="Y287" s="31"/>
      <c r="Z287" s="31">
        <v>0.25</v>
      </c>
      <c r="AA287" s="31"/>
      <c r="AB287" s="56"/>
      <c r="AC287" s="31"/>
      <c r="AD287" s="31"/>
      <c r="AE287" s="31"/>
      <c r="AF287" s="31">
        <v>0.25</v>
      </c>
      <c r="AG287" s="31"/>
      <c r="AH287" s="31">
        <f>+J287+L287+N287+P287+R287+T287+V287+X287+Z287+AB287+AD287+AF287</f>
        <v>1</v>
      </c>
      <c r="AI287" s="64">
        <v>44986</v>
      </c>
      <c r="AJ287" s="62">
        <v>45291</v>
      </c>
      <c r="AK287" s="43" t="s">
        <v>739</v>
      </c>
      <c r="AL287" s="44" t="s">
        <v>45</v>
      </c>
      <c r="AM287" s="44" t="s">
        <v>707</v>
      </c>
      <c r="AN287" s="25" t="s">
        <v>47</v>
      </c>
      <c r="AO287" s="25" t="s">
        <v>57</v>
      </c>
      <c r="AP287" s="294"/>
    </row>
    <row r="288" spans="1:116" ht="102" hidden="1" customHeight="1" x14ac:dyDescent="0.25">
      <c r="A288" s="43" t="s">
        <v>40</v>
      </c>
      <c r="B288" s="204" t="s">
        <v>41</v>
      </c>
      <c r="C288" s="76" t="s">
        <v>70</v>
      </c>
      <c r="D288" s="76" t="s">
        <v>70</v>
      </c>
      <c r="E288" s="76" t="s">
        <v>70</v>
      </c>
      <c r="F288" s="44" t="s">
        <v>688</v>
      </c>
      <c r="G288" s="43" t="s">
        <v>761</v>
      </c>
      <c r="H288" s="31">
        <v>0.1</v>
      </c>
      <c r="I288" s="257"/>
      <c r="J288" s="31"/>
      <c r="K288" s="31"/>
      <c r="L288" s="31"/>
      <c r="M288" s="31"/>
      <c r="N288" s="31"/>
      <c r="O288" s="31"/>
      <c r="P288" s="31"/>
      <c r="Q288" s="31"/>
      <c r="R288" s="31"/>
      <c r="S288" s="31"/>
      <c r="T288" s="31">
        <v>1</v>
      </c>
      <c r="U288" s="31"/>
      <c r="V288" s="31"/>
      <c r="W288" s="31"/>
      <c r="X288" s="31"/>
      <c r="Y288" s="31"/>
      <c r="Z288" s="31"/>
      <c r="AA288" s="31"/>
      <c r="AB288" s="31"/>
      <c r="AC288" s="31"/>
      <c r="AD288" s="31"/>
      <c r="AE288" s="31"/>
      <c r="AF288" s="31"/>
      <c r="AG288" s="31"/>
      <c r="AH288" s="31">
        <f t="shared" si="19"/>
        <v>1</v>
      </c>
      <c r="AI288" s="64">
        <v>45078</v>
      </c>
      <c r="AJ288" s="62">
        <v>45107</v>
      </c>
      <c r="AK288" s="43" t="s">
        <v>740</v>
      </c>
      <c r="AL288" s="44" t="s">
        <v>45</v>
      </c>
      <c r="AM288" s="44" t="s">
        <v>707</v>
      </c>
      <c r="AN288" s="25" t="s">
        <v>47</v>
      </c>
      <c r="AO288" s="25" t="s">
        <v>57</v>
      </c>
      <c r="AP288" s="294"/>
    </row>
    <row r="289" spans="1:42" ht="102" hidden="1" customHeight="1" x14ac:dyDescent="0.25">
      <c r="A289" s="43" t="s">
        <v>40</v>
      </c>
      <c r="B289" s="204" t="s">
        <v>41</v>
      </c>
      <c r="C289" s="76" t="s">
        <v>70</v>
      </c>
      <c r="D289" s="76" t="s">
        <v>70</v>
      </c>
      <c r="E289" s="76" t="s">
        <v>70</v>
      </c>
      <c r="F289" s="44" t="s">
        <v>689</v>
      </c>
      <c r="G289" s="43" t="s">
        <v>694</v>
      </c>
      <c r="H289" s="31">
        <v>0.1</v>
      </c>
      <c r="I289" s="258"/>
      <c r="J289" s="31"/>
      <c r="K289" s="31"/>
      <c r="L289" s="31"/>
      <c r="M289" s="31"/>
      <c r="N289" s="31"/>
      <c r="O289" s="31"/>
      <c r="P289" s="31"/>
      <c r="Q289" s="31"/>
      <c r="R289" s="31"/>
      <c r="S289" s="31"/>
      <c r="T289" s="31"/>
      <c r="U289" s="31"/>
      <c r="V289" s="31">
        <v>1</v>
      </c>
      <c r="W289" s="31"/>
      <c r="X289" s="31"/>
      <c r="Y289" s="31"/>
      <c r="Z289" s="31"/>
      <c r="AA289" s="31"/>
      <c r="AB289" s="31"/>
      <c r="AC289" s="31"/>
      <c r="AD289" s="31"/>
      <c r="AE289" s="31"/>
      <c r="AF289" s="31"/>
      <c r="AG289" s="31"/>
      <c r="AH289" s="31">
        <f t="shared" si="19"/>
        <v>1</v>
      </c>
      <c r="AI289" s="64">
        <v>45108</v>
      </c>
      <c r="AJ289" s="62">
        <v>45138</v>
      </c>
      <c r="AK289" s="43" t="s">
        <v>741</v>
      </c>
      <c r="AL289" s="44" t="s">
        <v>55</v>
      </c>
      <c r="AM289" s="44" t="s">
        <v>745</v>
      </c>
      <c r="AN289" s="25" t="s">
        <v>56</v>
      </c>
      <c r="AO289" s="25" t="s">
        <v>57</v>
      </c>
      <c r="AP289" s="294"/>
    </row>
    <row r="290" spans="1:42" ht="77.25" hidden="1" x14ac:dyDescent="0.25">
      <c r="A290" s="43" t="s">
        <v>40</v>
      </c>
      <c r="B290" s="204" t="s">
        <v>41</v>
      </c>
      <c r="C290" s="76" t="s">
        <v>70</v>
      </c>
      <c r="D290" s="76" t="s">
        <v>70</v>
      </c>
      <c r="E290" s="76" t="s">
        <v>70</v>
      </c>
      <c r="F290" s="44" t="s">
        <v>690</v>
      </c>
      <c r="G290" s="43" t="s">
        <v>523</v>
      </c>
      <c r="H290" s="201">
        <v>0.1</v>
      </c>
      <c r="I290" s="212">
        <f>+H290+H291+H292+H293+H294+H295</f>
        <v>1</v>
      </c>
      <c r="J290" s="31"/>
      <c r="K290" s="31"/>
      <c r="L290" s="31">
        <v>0.33329999999999999</v>
      </c>
      <c r="M290" s="31"/>
      <c r="N290" s="31"/>
      <c r="O290" s="31"/>
      <c r="P290" s="31"/>
      <c r="Q290" s="31"/>
      <c r="R290" s="31"/>
      <c r="S290" s="31"/>
      <c r="T290" s="31"/>
      <c r="U290" s="31"/>
      <c r="V290" s="31">
        <v>0.33329999999999999</v>
      </c>
      <c r="W290" s="31"/>
      <c r="X290" s="31"/>
      <c r="Y290" s="31"/>
      <c r="Z290" s="31"/>
      <c r="AA290" s="31"/>
      <c r="AB290" s="31"/>
      <c r="AC290" s="31"/>
      <c r="AD290" s="31"/>
      <c r="AE290" s="31"/>
      <c r="AF290" s="31">
        <v>0.33329999999999999</v>
      </c>
      <c r="AG290" s="31"/>
      <c r="AH290" s="31">
        <v>0.99990000000000001</v>
      </c>
      <c r="AI290" s="62">
        <v>44958</v>
      </c>
      <c r="AJ290" s="62">
        <v>45291</v>
      </c>
      <c r="AK290" s="44" t="s">
        <v>524</v>
      </c>
      <c r="AL290" s="44" t="s">
        <v>55</v>
      </c>
      <c r="AM290" s="44" t="s">
        <v>745</v>
      </c>
      <c r="AN290" s="25" t="s">
        <v>56</v>
      </c>
      <c r="AO290" s="25" t="s">
        <v>57</v>
      </c>
      <c r="AP290" s="294"/>
    </row>
    <row r="291" spans="1:42" ht="97.5" hidden="1" customHeight="1" x14ac:dyDescent="0.25">
      <c r="A291" s="43" t="s">
        <v>40</v>
      </c>
      <c r="B291" s="204" t="s">
        <v>41</v>
      </c>
      <c r="C291" s="76" t="s">
        <v>70</v>
      </c>
      <c r="D291" s="76" t="s">
        <v>70</v>
      </c>
      <c r="E291" s="76" t="s">
        <v>70</v>
      </c>
      <c r="F291" s="44" t="s">
        <v>635</v>
      </c>
      <c r="G291" s="43" t="s">
        <v>526</v>
      </c>
      <c r="H291" s="201">
        <v>0.2</v>
      </c>
      <c r="I291" s="213"/>
      <c r="J291" s="31"/>
      <c r="K291" s="31"/>
      <c r="L291" s="31"/>
      <c r="M291" s="31"/>
      <c r="N291" s="31"/>
      <c r="O291" s="31"/>
      <c r="P291" s="31"/>
      <c r="Q291" s="31"/>
      <c r="R291" s="31"/>
      <c r="S291" s="31"/>
      <c r="T291" s="31"/>
      <c r="U291" s="31"/>
      <c r="V291" s="31"/>
      <c r="W291" s="31"/>
      <c r="X291" s="31"/>
      <c r="Y291" s="31"/>
      <c r="Z291" s="31"/>
      <c r="AA291" s="31"/>
      <c r="AB291" s="31"/>
      <c r="AC291" s="31"/>
      <c r="AD291" s="31">
        <v>0.5</v>
      </c>
      <c r="AE291" s="31"/>
      <c r="AF291" s="31">
        <v>0.5</v>
      </c>
      <c r="AG291" s="31"/>
      <c r="AH291" s="31">
        <v>1</v>
      </c>
      <c r="AI291" s="64">
        <v>45231</v>
      </c>
      <c r="AJ291" s="62">
        <v>45291</v>
      </c>
      <c r="AK291" s="44" t="s">
        <v>527</v>
      </c>
      <c r="AL291" s="44" t="s">
        <v>55</v>
      </c>
      <c r="AM291" s="44" t="s">
        <v>745</v>
      </c>
      <c r="AN291" s="25" t="s">
        <v>56</v>
      </c>
      <c r="AO291" s="25" t="s">
        <v>57</v>
      </c>
      <c r="AP291" s="294"/>
    </row>
    <row r="292" spans="1:42" ht="77.25" hidden="1" x14ac:dyDescent="0.25">
      <c r="A292" s="43" t="s">
        <v>40</v>
      </c>
      <c r="B292" s="204" t="s">
        <v>41</v>
      </c>
      <c r="C292" s="76" t="s">
        <v>70</v>
      </c>
      <c r="D292" s="76" t="s">
        <v>70</v>
      </c>
      <c r="E292" s="76" t="s">
        <v>70</v>
      </c>
      <c r="F292" s="44" t="s">
        <v>634</v>
      </c>
      <c r="G292" s="43" t="s">
        <v>528</v>
      </c>
      <c r="H292" s="201">
        <v>0.1</v>
      </c>
      <c r="I292" s="213"/>
      <c r="J292" s="31">
        <v>1</v>
      </c>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v>1</v>
      </c>
      <c r="AI292" s="64">
        <v>44928</v>
      </c>
      <c r="AJ292" s="62">
        <v>44957</v>
      </c>
      <c r="AK292" s="44" t="s">
        <v>529</v>
      </c>
      <c r="AL292" s="44" t="s">
        <v>55</v>
      </c>
      <c r="AM292" s="44" t="s">
        <v>745</v>
      </c>
      <c r="AN292" s="25" t="s">
        <v>56</v>
      </c>
      <c r="AO292" s="25" t="s">
        <v>57</v>
      </c>
      <c r="AP292" s="294"/>
    </row>
    <row r="293" spans="1:42" ht="113.25" hidden="1" customHeight="1" x14ac:dyDescent="0.25">
      <c r="A293" s="43" t="s">
        <v>40</v>
      </c>
      <c r="B293" s="204" t="s">
        <v>41</v>
      </c>
      <c r="C293" s="76" t="s">
        <v>70</v>
      </c>
      <c r="D293" s="76" t="s">
        <v>70</v>
      </c>
      <c r="E293" s="76" t="s">
        <v>70</v>
      </c>
      <c r="F293" s="44" t="s">
        <v>634</v>
      </c>
      <c r="G293" s="43" t="s">
        <v>530</v>
      </c>
      <c r="H293" s="201">
        <v>0.2</v>
      </c>
      <c r="I293" s="213"/>
      <c r="J293" s="31"/>
      <c r="K293" s="31"/>
      <c r="L293" s="31">
        <v>1</v>
      </c>
      <c r="M293" s="31"/>
      <c r="N293" s="31"/>
      <c r="O293" s="31"/>
      <c r="P293" s="31"/>
      <c r="Q293" s="31"/>
      <c r="R293" s="31"/>
      <c r="S293" s="31"/>
      <c r="T293" s="31"/>
      <c r="U293" s="31"/>
      <c r="V293" s="31"/>
      <c r="W293" s="31"/>
      <c r="X293" s="31"/>
      <c r="Y293" s="31"/>
      <c r="Z293" s="31"/>
      <c r="AA293" s="31"/>
      <c r="AB293" s="31"/>
      <c r="AC293" s="31"/>
      <c r="AD293" s="31"/>
      <c r="AE293" s="31"/>
      <c r="AF293" s="31"/>
      <c r="AG293" s="31"/>
      <c r="AH293" s="31">
        <v>1</v>
      </c>
      <c r="AI293" s="64">
        <v>44958</v>
      </c>
      <c r="AJ293" s="62">
        <v>44985</v>
      </c>
      <c r="AK293" s="44" t="s">
        <v>531</v>
      </c>
      <c r="AL293" s="44" t="s">
        <v>55</v>
      </c>
      <c r="AM293" s="44" t="s">
        <v>745</v>
      </c>
      <c r="AN293" s="25" t="s">
        <v>56</v>
      </c>
      <c r="AO293" s="25" t="s">
        <v>57</v>
      </c>
      <c r="AP293" s="294"/>
    </row>
    <row r="294" spans="1:42" ht="92.25" hidden="1" customHeight="1" x14ac:dyDescent="0.25">
      <c r="A294" s="43" t="s">
        <v>40</v>
      </c>
      <c r="B294" s="204" t="s">
        <v>41</v>
      </c>
      <c r="C294" s="76" t="s">
        <v>70</v>
      </c>
      <c r="D294" s="76" t="s">
        <v>70</v>
      </c>
      <c r="E294" s="76" t="s">
        <v>70</v>
      </c>
      <c r="F294" s="44" t="s">
        <v>637</v>
      </c>
      <c r="G294" s="43" t="s">
        <v>532</v>
      </c>
      <c r="H294" s="201">
        <v>0.2</v>
      </c>
      <c r="I294" s="213"/>
      <c r="J294" s="31"/>
      <c r="K294" s="31"/>
      <c r="L294" s="31">
        <v>0.09</v>
      </c>
      <c r="M294" s="31"/>
      <c r="N294" s="31">
        <v>0.09</v>
      </c>
      <c r="O294" s="31"/>
      <c r="P294" s="31">
        <v>0.09</v>
      </c>
      <c r="Q294" s="31"/>
      <c r="R294" s="31">
        <v>0.09</v>
      </c>
      <c r="S294" s="31"/>
      <c r="T294" s="31">
        <v>0.09</v>
      </c>
      <c r="U294" s="31"/>
      <c r="V294" s="31">
        <v>0.09</v>
      </c>
      <c r="W294" s="31"/>
      <c r="X294" s="31">
        <v>0.09</v>
      </c>
      <c r="Y294" s="31"/>
      <c r="Z294" s="31">
        <v>0.09</v>
      </c>
      <c r="AA294" s="31"/>
      <c r="AB294" s="31">
        <v>0.09</v>
      </c>
      <c r="AC294" s="31"/>
      <c r="AD294" s="31">
        <v>0.09</v>
      </c>
      <c r="AE294" s="31"/>
      <c r="AF294" s="31">
        <v>0.1</v>
      </c>
      <c r="AG294" s="31"/>
      <c r="AH294" s="31">
        <v>0.99999999999999978</v>
      </c>
      <c r="AI294" s="64">
        <v>44958</v>
      </c>
      <c r="AJ294" s="62">
        <v>45291</v>
      </c>
      <c r="AK294" s="44" t="s">
        <v>533</v>
      </c>
      <c r="AL294" s="44" t="s">
        <v>700</v>
      </c>
      <c r="AM294" s="44" t="s">
        <v>535</v>
      </c>
      <c r="AN294" s="25" t="s">
        <v>536</v>
      </c>
      <c r="AO294" s="25" t="s">
        <v>57</v>
      </c>
      <c r="AP294" s="294"/>
    </row>
    <row r="295" spans="1:42" ht="98.25" hidden="1" customHeight="1" x14ac:dyDescent="0.25">
      <c r="A295" s="43" t="s">
        <v>40</v>
      </c>
      <c r="B295" s="204" t="s">
        <v>41</v>
      </c>
      <c r="C295" s="76" t="s">
        <v>70</v>
      </c>
      <c r="D295" s="76" t="s">
        <v>70</v>
      </c>
      <c r="E295" s="76" t="s">
        <v>70</v>
      </c>
      <c r="F295" s="44" t="s">
        <v>636</v>
      </c>
      <c r="G295" s="43" t="s">
        <v>537</v>
      </c>
      <c r="H295" s="201">
        <v>0.2</v>
      </c>
      <c r="I295" s="214"/>
      <c r="J295" s="31"/>
      <c r="K295" s="31"/>
      <c r="L295" s="31"/>
      <c r="M295" s="31"/>
      <c r="N295" s="31"/>
      <c r="O295" s="31"/>
      <c r="P295" s="31">
        <v>0.3333333</v>
      </c>
      <c r="Q295" s="31"/>
      <c r="R295" s="31"/>
      <c r="S295" s="31"/>
      <c r="T295" s="31"/>
      <c r="U295" s="31"/>
      <c r="V295" s="31"/>
      <c r="W295" s="31"/>
      <c r="X295" s="31">
        <v>0.3333333</v>
      </c>
      <c r="Y295" s="31"/>
      <c r="Z295" s="31"/>
      <c r="AA295" s="31"/>
      <c r="AB295" s="31"/>
      <c r="AC295" s="31"/>
      <c r="AD295" s="31"/>
      <c r="AE295" s="31"/>
      <c r="AF295" s="31">
        <v>0.3333333</v>
      </c>
      <c r="AG295" s="31"/>
      <c r="AH295" s="31">
        <v>0.99999989999999994</v>
      </c>
      <c r="AI295" s="64">
        <v>45017</v>
      </c>
      <c r="AJ295" s="62">
        <v>45291</v>
      </c>
      <c r="AK295" s="44" t="s">
        <v>538</v>
      </c>
      <c r="AL295" s="44" t="s">
        <v>55</v>
      </c>
      <c r="AM295" s="44" t="s">
        <v>745</v>
      </c>
      <c r="AN295" s="25" t="s">
        <v>56</v>
      </c>
      <c r="AO295" s="25" t="s">
        <v>57</v>
      </c>
      <c r="AP295" s="294"/>
    </row>
    <row r="298" spans="1:42" x14ac:dyDescent="0.25">
      <c r="G298" s="38"/>
    </row>
    <row r="299" spans="1:42" x14ac:dyDescent="0.25">
      <c r="G299" s="39"/>
    </row>
    <row r="300" spans="1:42" x14ac:dyDescent="0.25">
      <c r="G300" s="40"/>
    </row>
  </sheetData>
  <autoFilter ref="A9:DL295"/>
  <dataConsolidate/>
  <mergeCells count="125">
    <mergeCell ref="I266:I279"/>
    <mergeCell ref="I280:I281"/>
    <mergeCell ref="I282:I289"/>
    <mergeCell ref="I290:I295"/>
    <mergeCell ref="I219:I221"/>
    <mergeCell ref="I222:I224"/>
    <mergeCell ref="I225:I234"/>
    <mergeCell ref="I235:I245"/>
    <mergeCell ref="I246:I263"/>
    <mergeCell ref="I264:I265"/>
    <mergeCell ref="I203:I209"/>
    <mergeCell ref="I210:I211"/>
    <mergeCell ref="D212:D218"/>
    <mergeCell ref="E212:E218"/>
    <mergeCell ref="I212:I218"/>
    <mergeCell ref="H216:H217"/>
    <mergeCell ref="I182:I189"/>
    <mergeCell ref="D191:D196"/>
    <mergeCell ref="E191:E202"/>
    <mergeCell ref="I191:I196"/>
    <mergeCell ref="D197:D202"/>
    <mergeCell ref="I197:I202"/>
    <mergeCell ref="I160:I161"/>
    <mergeCell ref="D162:D166"/>
    <mergeCell ref="E162:E166"/>
    <mergeCell ref="I162:I166"/>
    <mergeCell ref="I168:I171"/>
    <mergeCell ref="D172:D177"/>
    <mergeCell ref="E172:E181"/>
    <mergeCell ref="I172:I177"/>
    <mergeCell ref="D178:D181"/>
    <mergeCell ref="I178:I181"/>
    <mergeCell ref="I143:I148"/>
    <mergeCell ref="D149:D151"/>
    <mergeCell ref="E149:E151"/>
    <mergeCell ref="I149:I151"/>
    <mergeCell ref="D152:D159"/>
    <mergeCell ref="E152:E159"/>
    <mergeCell ref="I152:I159"/>
    <mergeCell ref="I116:I118"/>
    <mergeCell ref="D119:D121"/>
    <mergeCell ref="I119:I121"/>
    <mergeCell ref="I122:I129"/>
    <mergeCell ref="I130:I131"/>
    <mergeCell ref="D134:D142"/>
    <mergeCell ref="E134:E142"/>
    <mergeCell ref="I134:I142"/>
    <mergeCell ref="H138:H139"/>
    <mergeCell ref="H140:H142"/>
    <mergeCell ref="E106:E107"/>
    <mergeCell ref="D108:D111"/>
    <mergeCell ref="E108:E111"/>
    <mergeCell ref="I108:I111"/>
    <mergeCell ref="D113:D115"/>
    <mergeCell ref="E113:E115"/>
    <mergeCell ref="I113:I115"/>
    <mergeCell ref="D85:D91"/>
    <mergeCell ref="E85:E96"/>
    <mergeCell ref="I85:I91"/>
    <mergeCell ref="D92:D96"/>
    <mergeCell ref="I92:I96"/>
    <mergeCell ref="I97:I105"/>
    <mergeCell ref="I61:I62"/>
    <mergeCell ref="I63:I69"/>
    <mergeCell ref="I70:I71"/>
    <mergeCell ref="I72:I77"/>
    <mergeCell ref="D78:D83"/>
    <mergeCell ref="E78:E83"/>
    <mergeCell ref="I78:I83"/>
    <mergeCell ref="I44:I48"/>
    <mergeCell ref="I49:I50"/>
    <mergeCell ref="I51:I52"/>
    <mergeCell ref="D54:D60"/>
    <mergeCell ref="E54:E60"/>
    <mergeCell ref="I54:I60"/>
    <mergeCell ref="I21:I27"/>
    <mergeCell ref="I29:I30"/>
    <mergeCell ref="I31:I32"/>
    <mergeCell ref="I33:I34"/>
    <mergeCell ref="I37:I39"/>
    <mergeCell ref="I40:I41"/>
    <mergeCell ref="D10:D13"/>
    <mergeCell ref="E10:E16"/>
    <mergeCell ref="I10:I13"/>
    <mergeCell ref="D14:D16"/>
    <mergeCell ref="I14:I16"/>
    <mergeCell ref="D17:D20"/>
    <mergeCell ref="E17:E20"/>
    <mergeCell ref="I17:I20"/>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F7:F9"/>
    <mergeCell ref="G7:G9"/>
    <mergeCell ref="H7:H9"/>
    <mergeCell ref="I7:I9"/>
    <mergeCell ref="J7:AG7"/>
    <mergeCell ref="AH7:AH9"/>
    <mergeCell ref="Z8:AA8"/>
    <mergeCell ref="AB8:AC8"/>
    <mergeCell ref="AD8:AE8"/>
    <mergeCell ref="AF8:AG8"/>
    <mergeCell ref="A1:C2"/>
    <mergeCell ref="D1:AM1"/>
    <mergeCell ref="AN1:AO2"/>
    <mergeCell ref="D2:AM2"/>
    <mergeCell ref="J5:P5"/>
    <mergeCell ref="A7:A9"/>
    <mergeCell ref="B7:B9"/>
    <mergeCell ref="C7:C9"/>
    <mergeCell ref="D7:D9"/>
    <mergeCell ref="E7:E9"/>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G64680:H64680 G64670:H64671"/>
    <dataValidation allowBlank="1" showInputMessage="1" showErrorMessage="1" prompt="Son los hitos o grandes actividades a ejecutar en el plan de acción y que se pueden medir en tiempo de ejecución, producto o entregables._x000a__x000a_Nota: formular en infinitivo" sqref="F64680 F64670:F64671"/>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1 H17:H18"/>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331"/>
  <sheetViews>
    <sheetView view="pageBreakPreview" zoomScale="60" zoomScaleNormal="60" workbookViewId="0">
      <selection activeCell="V249" activeCellId="168" sqref="L19 N19 P19 R19 T19 AJ19 A63:C63 F63:H63 J63 L63 N63 P63 R63 AH63:AO63 G167 AK167 G169 P171 R171 T171 V171 X171 Z171 AB171 AD171 AF171 AI171:AJ171 AK173 G175 AK175 P179 R179 T179 V179 X179 N184 P184 R184 T184 V184 X184 Z184 AB184 AH184:AJ184 N186 P186 R186 T186 V186 X186 Z186 AB186 AH186:AJ186 N188 P188 R188 T188 V188 X188 Z188 AB188 AH188:AJ188 N190 P190 R190 T190 V190 X190 Z190 AB190 AH190:AJ190 N194 P194 R194 T194 V194 X194 Z194 AB194 AH194:AJ194 N196 P196 R196 T196 V196 X196 Z196 AB196 AH196:AJ196 N198 P198 R198 T198 V198 X198 Z198 AB198 AH198:AJ198 X200 AH200:AJ200 N202 AH202:AJ202 N204 P204 R204 T204 V204 X204 Z204 AB204 AH204:AJ204 G210 N210 P210 R210 T210 V210 X210 Z210 AB210 AD210 AF210 AH210:AJ210 N214 P214 R214 AI214:AJ214 AO214:AP214 N221 P221 R221 AI221:AJ221 AO221:AP221 G237 N237 P237 R237 T237 V237 X237 Z237 AB237 N239 P239 R239 T239 V239 X239 N241 P241 R241 T241 V241 N243 P243 AI243:AJ243 P245 R245 T245 V245 X245 N247 P247 R247 N249 P249 R249 T249 V249"/>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5703125" style="3" customWidth="1"/>
    <col min="6" max="6" width="40.140625" style="2" customWidth="1"/>
    <col min="7" max="7" width="43.42578125" style="2" customWidth="1"/>
    <col min="8" max="8" width="24.5703125" style="2" customWidth="1"/>
    <col min="9" max="9" width="23.85546875" style="3" customWidth="1"/>
    <col min="10" max="10" width="9.140625" style="3" customWidth="1"/>
    <col min="11" max="15" width="7.42578125" style="3" customWidth="1"/>
    <col min="16" max="16" width="9.42578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64.5703125" style="1" customWidth="1"/>
    <col min="43" max="116" width="11.42578125" style="1"/>
    <col min="117" max="16384" width="11.42578125" style="2"/>
  </cols>
  <sheetData>
    <row r="1" spans="1:41" ht="56.25" customHeight="1" x14ac:dyDescent="0.25">
      <c r="A1" s="243"/>
      <c r="B1" s="243"/>
      <c r="C1" s="243"/>
      <c r="D1" s="248" t="s">
        <v>0</v>
      </c>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50"/>
      <c r="AN1" s="241" t="s">
        <v>1</v>
      </c>
      <c r="AO1" s="241"/>
    </row>
    <row r="2" spans="1:41" ht="55.5" customHeight="1" x14ac:dyDescent="0.25">
      <c r="A2" s="243"/>
      <c r="B2" s="243"/>
      <c r="C2" s="243"/>
      <c r="D2" s="248" t="s">
        <v>2</v>
      </c>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50"/>
      <c r="AN2" s="241"/>
      <c r="AO2" s="241"/>
    </row>
    <row r="3" spans="1:41"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1" ht="14.25" customHeight="1" x14ac:dyDescent="0.25">
      <c r="G4" s="8"/>
      <c r="H4" s="8"/>
      <c r="AK4" s="7"/>
    </row>
    <row r="5" spans="1:41" ht="36.75" customHeight="1" x14ac:dyDescent="0.25">
      <c r="A5" s="10" t="s">
        <v>3</v>
      </c>
      <c r="B5" s="11">
        <v>44914</v>
      </c>
      <c r="C5" s="12" t="s">
        <v>4</v>
      </c>
      <c r="D5" s="27">
        <v>44950</v>
      </c>
      <c r="E5" s="13"/>
      <c r="F5" s="13"/>
      <c r="G5" s="13"/>
      <c r="H5" s="13"/>
      <c r="I5" s="14" t="s">
        <v>5</v>
      </c>
      <c r="J5" s="245" t="s">
        <v>6</v>
      </c>
      <c r="K5" s="246"/>
      <c r="L5" s="246"/>
      <c r="M5" s="246"/>
      <c r="N5" s="246"/>
      <c r="O5" s="246"/>
      <c r="P5" s="247"/>
      <c r="Q5" s="15"/>
      <c r="R5" s="15"/>
      <c r="S5" s="15"/>
      <c r="T5" s="15"/>
      <c r="U5" s="15"/>
      <c r="V5" s="15"/>
      <c r="W5" s="15"/>
      <c r="X5" s="15"/>
      <c r="Y5" s="15"/>
      <c r="Z5" s="15"/>
      <c r="AA5" s="15"/>
      <c r="AB5" s="15"/>
      <c r="AC5" s="15"/>
      <c r="AD5" s="15"/>
      <c r="AE5" s="15"/>
      <c r="AF5" s="15"/>
      <c r="AG5" s="15"/>
      <c r="AH5" s="15"/>
      <c r="AI5" s="15"/>
      <c r="AJ5" s="15"/>
      <c r="AK5" s="15"/>
      <c r="AL5" s="15"/>
      <c r="AM5" s="15"/>
      <c r="AN5" s="16" t="s">
        <v>7</v>
      </c>
      <c r="AO5" s="17">
        <v>1</v>
      </c>
    </row>
    <row r="6" spans="1:41"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1" s="23" customFormat="1" ht="48" customHeight="1" x14ac:dyDescent="0.25">
      <c r="A7" s="242" t="s">
        <v>8</v>
      </c>
      <c r="B7" s="242" t="s">
        <v>9</v>
      </c>
      <c r="C7" s="242" t="s">
        <v>10</v>
      </c>
      <c r="D7" s="242" t="s">
        <v>11</v>
      </c>
      <c r="E7" s="251" t="s">
        <v>12</v>
      </c>
      <c r="F7" s="242" t="s">
        <v>13</v>
      </c>
      <c r="G7" s="242" t="s">
        <v>14</v>
      </c>
      <c r="H7" s="242" t="s">
        <v>15</v>
      </c>
      <c r="I7" s="242" t="s">
        <v>16</v>
      </c>
      <c r="J7" s="242" t="s">
        <v>17</v>
      </c>
      <c r="K7" s="242"/>
      <c r="L7" s="242"/>
      <c r="M7" s="242"/>
      <c r="N7" s="242"/>
      <c r="O7" s="242"/>
      <c r="P7" s="242"/>
      <c r="Q7" s="242"/>
      <c r="R7" s="242"/>
      <c r="S7" s="242"/>
      <c r="T7" s="242"/>
      <c r="U7" s="242"/>
      <c r="V7" s="242"/>
      <c r="W7" s="242"/>
      <c r="X7" s="242"/>
      <c r="Y7" s="242"/>
      <c r="Z7" s="242"/>
      <c r="AA7" s="242"/>
      <c r="AB7" s="242"/>
      <c r="AC7" s="242"/>
      <c r="AD7" s="242"/>
      <c r="AE7" s="242"/>
      <c r="AF7" s="242"/>
      <c r="AG7" s="242"/>
      <c r="AH7" s="242" t="s">
        <v>18</v>
      </c>
      <c r="AI7" s="242" t="s">
        <v>19</v>
      </c>
      <c r="AJ7" s="242" t="s">
        <v>20</v>
      </c>
      <c r="AK7" s="242" t="s">
        <v>21</v>
      </c>
      <c r="AL7" s="242" t="s">
        <v>22</v>
      </c>
      <c r="AM7" s="242" t="s">
        <v>23</v>
      </c>
      <c r="AN7" s="242" t="s">
        <v>24</v>
      </c>
      <c r="AO7" s="242" t="s">
        <v>25</v>
      </c>
    </row>
    <row r="8" spans="1:41" ht="27" customHeight="1" x14ac:dyDescent="0.25">
      <c r="A8" s="242"/>
      <c r="B8" s="242"/>
      <c r="C8" s="242"/>
      <c r="D8" s="242"/>
      <c r="E8" s="252"/>
      <c r="F8" s="242"/>
      <c r="G8" s="242"/>
      <c r="H8" s="242"/>
      <c r="I8" s="242"/>
      <c r="J8" s="242" t="s">
        <v>26</v>
      </c>
      <c r="K8" s="242"/>
      <c r="L8" s="242" t="s">
        <v>27</v>
      </c>
      <c r="M8" s="242"/>
      <c r="N8" s="242" t="s">
        <v>28</v>
      </c>
      <c r="O8" s="242"/>
      <c r="P8" s="242" t="s">
        <v>29</v>
      </c>
      <c r="Q8" s="242"/>
      <c r="R8" s="242" t="s">
        <v>30</v>
      </c>
      <c r="S8" s="242"/>
      <c r="T8" s="242" t="s">
        <v>31</v>
      </c>
      <c r="U8" s="242"/>
      <c r="V8" s="242" t="s">
        <v>32</v>
      </c>
      <c r="W8" s="242"/>
      <c r="X8" s="242" t="s">
        <v>33</v>
      </c>
      <c r="Y8" s="242"/>
      <c r="Z8" s="242" t="s">
        <v>34</v>
      </c>
      <c r="AA8" s="242"/>
      <c r="AB8" s="242" t="s">
        <v>35</v>
      </c>
      <c r="AC8" s="242"/>
      <c r="AD8" s="242" t="s">
        <v>36</v>
      </c>
      <c r="AE8" s="242"/>
      <c r="AF8" s="242" t="s">
        <v>37</v>
      </c>
      <c r="AG8" s="242" t="s">
        <v>37</v>
      </c>
      <c r="AH8" s="242"/>
      <c r="AI8" s="242"/>
      <c r="AJ8" s="242"/>
      <c r="AK8" s="242"/>
      <c r="AL8" s="242"/>
      <c r="AM8" s="242"/>
      <c r="AN8" s="242"/>
      <c r="AO8" s="242"/>
    </row>
    <row r="9" spans="1:41" ht="63" customHeight="1" x14ac:dyDescent="0.25">
      <c r="A9" s="242"/>
      <c r="B9" s="242"/>
      <c r="C9" s="242"/>
      <c r="D9" s="242"/>
      <c r="E9" s="253"/>
      <c r="F9" s="242"/>
      <c r="G9" s="242"/>
      <c r="H9" s="242"/>
      <c r="I9" s="242"/>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42"/>
      <c r="AI9" s="242"/>
      <c r="AJ9" s="242"/>
      <c r="AK9" s="242"/>
      <c r="AL9" s="242"/>
      <c r="AM9" s="242"/>
      <c r="AN9" s="242"/>
      <c r="AO9" s="242"/>
    </row>
    <row r="10" spans="1:41" s="28" customFormat="1" ht="57" hidden="1" customHeight="1" x14ac:dyDescent="0.25">
      <c r="A10" s="43" t="s">
        <v>40</v>
      </c>
      <c r="B10" s="60" t="s">
        <v>41</v>
      </c>
      <c r="C10" s="60">
        <v>526</v>
      </c>
      <c r="D10" s="226">
        <v>1</v>
      </c>
      <c r="E10" s="254">
        <v>2680661000</v>
      </c>
      <c r="F10" s="44" t="s">
        <v>42</v>
      </c>
      <c r="G10" s="44" t="s">
        <v>43</v>
      </c>
      <c r="H10" s="31">
        <v>0.2</v>
      </c>
      <c r="I10" s="244">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row>
    <row r="11" spans="1:41" s="28" customFormat="1" ht="60" hidden="1" x14ac:dyDescent="0.25">
      <c r="A11" s="43" t="s">
        <v>40</v>
      </c>
      <c r="B11" s="60" t="s">
        <v>41</v>
      </c>
      <c r="C11" s="60">
        <v>526</v>
      </c>
      <c r="D11" s="227"/>
      <c r="E11" s="255"/>
      <c r="F11" s="44" t="s">
        <v>42</v>
      </c>
      <c r="G11" s="44" t="s">
        <v>48</v>
      </c>
      <c r="H11" s="31">
        <v>0.4</v>
      </c>
      <c r="I11" s="244"/>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row>
    <row r="12" spans="1:41" s="28" customFormat="1" ht="60" hidden="1" x14ac:dyDescent="0.25">
      <c r="A12" s="43" t="s">
        <v>40</v>
      </c>
      <c r="B12" s="60" t="s">
        <v>41</v>
      </c>
      <c r="C12" s="60">
        <v>526</v>
      </c>
      <c r="D12" s="227"/>
      <c r="E12" s="255"/>
      <c r="F12" s="44" t="s">
        <v>42</v>
      </c>
      <c r="G12" s="44" t="s">
        <v>50</v>
      </c>
      <c r="H12" s="31">
        <v>0.2</v>
      </c>
      <c r="I12" s="244"/>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8" si="0">+J12+L12+N12+P12+R12+T12+V12+X12+Z12+AB12+AD12+AF12</f>
        <v>1</v>
      </c>
      <c r="AI12" s="62">
        <v>45017</v>
      </c>
      <c r="AJ12" s="62">
        <v>45291</v>
      </c>
      <c r="AK12" s="44" t="s">
        <v>51</v>
      </c>
      <c r="AL12" s="44" t="s">
        <v>45</v>
      </c>
      <c r="AM12" s="25" t="s">
        <v>46</v>
      </c>
      <c r="AN12" s="25" t="s">
        <v>47</v>
      </c>
      <c r="AO12" s="25" t="s">
        <v>47</v>
      </c>
    </row>
    <row r="13" spans="1:41" s="28" customFormat="1" ht="60" hidden="1" x14ac:dyDescent="0.25">
      <c r="A13" s="43" t="s">
        <v>40</v>
      </c>
      <c r="B13" s="60" t="s">
        <v>41</v>
      </c>
      <c r="C13" s="60">
        <v>526</v>
      </c>
      <c r="D13" s="228"/>
      <c r="E13" s="255"/>
      <c r="F13" s="44" t="s">
        <v>42</v>
      </c>
      <c r="G13" s="44" t="s">
        <v>52</v>
      </c>
      <c r="H13" s="31">
        <v>0.2</v>
      </c>
      <c r="I13" s="244"/>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row>
    <row r="14" spans="1:41" s="28" customFormat="1" ht="60" hidden="1" x14ac:dyDescent="0.25">
      <c r="A14" s="43" t="s">
        <v>40</v>
      </c>
      <c r="B14" s="60" t="s">
        <v>41</v>
      </c>
      <c r="C14" s="60">
        <v>528</v>
      </c>
      <c r="D14" s="226">
        <v>1</v>
      </c>
      <c r="E14" s="255"/>
      <c r="F14" s="44" t="s">
        <v>54</v>
      </c>
      <c r="G14" s="44" t="s">
        <v>717</v>
      </c>
      <c r="H14" s="31">
        <v>0.2</v>
      </c>
      <c r="I14" s="240">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row>
    <row r="15" spans="1:41" s="28" customFormat="1" ht="60.75" hidden="1" customHeight="1" x14ac:dyDescent="0.25">
      <c r="A15" s="43" t="s">
        <v>40</v>
      </c>
      <c r="B15" s="60" t="s">
        <v>41</v>
      </c>
      <c r="C15" s="60">
        <v>528</v>
      </c>
      <c r="D15" s="227"/>
      <c r="E15" s="255"/>
      <c r="F15" s="44" t="s">
        <v>54</v>
      </c>
      <c r="G15" s="44" t="s">
        <v>58</v>
      </c>
      <c r="H15" s="31">
        <v>0.1</v>
      </c>
      <c r="I15" s="257"/>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row>
    <row r="16" spans="1:41" s="28" customFormat="1" ht="54.75" hidden="1" customHeight="1" x14ac:dyDescent="0.25">
      <c r="A16" s="43" t="s">
        <v>40</v>
      </c>
      <c r="B16" s="60" t="s">
        <v>41</v>
      </c>
      <c r="C16" s="60">
        <v>528</v>
      </c>
      <c r="D16" s="228"/>
      <c r="E16" s="256"/>
      <c r="F16" s="44" t="s">
        <v>54</v>
      </c>
      <c r="G16" s="44" t="s">
        <v>59</v>
      </c>
      <c r="H16" s="31">
        <v>0.7</v>
      </c>
      <c r="I16" s="258"/>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row>
    <row r="17" spans="1:42" s="28" customFormat="1" ht="84.75" hidden="1" customHeight="1" x14ac:dyDescent="0.25">
      <c r="A17" s="43" t="s">
        <v>40</v>
      </c>
      <c r="B17" s="60" t="s">
        <v>41</v>
      </c>
      <c r="C17" s="60">
        <v>527</v>
      </c>
      <c r="D17" s="226">
        <v>1</v>
      </c>
      <c r="E17" s="254">
        <v>628314000</v>
      </c>
      <c r="F17" s="44" t="s">
        <v>61</v>
      </c>
      <c r="G17" s="44" t="s">
        <v>62</v>
      </c>
      <c r="H17" s="31">
        <v>0.25</v>
      </c>
      <c r="I17" s="240">
        <f>+H17+H18+H20+H21</f>
        <v>1</v>
      </c>
      <c r="J17" s="63">
        <v>0.25</v>
      </c>
      <c r="K17" s="60"/>
      <c r="L17" s="63">
        <v>0.25</v>
      </c>
      <c r="M17" s="60"/>
      <c r="N17" s="63">
        <v>0.25</v>
      </c>
      <c r="O17" s="60"/>
      <c r="P17" s="63">
        <v>0.25</v>
      </c>
      <c r="Q17" s="60"/>
      <c r="R17" s="60"/>
      <c r="S17" s="60"/>
      <c r="T17" s="60"/>
      <c r="U17" s="60"/>
      <c r="V17" s="60"/>
      <c r="W17" s="60"/>
      <c r="X17" s="60"/>
      <c r="Y17" s="60"/>
      <c r="Z17" s="60"/>
      <c r="AA17" s="60"/>
      <c r="AB17" s="60"/>
      <c r="AC17" s="60"/>
      <c r="AD17" s="60"/>
      <c r="AE17" s="60"/>
      <c r="AF17" s="60"/>
      <c r="AG17" s="60"/>
      <c r="AH17" s="31">
        <f>+J17+L17+N17+P17+R17+T17+V17+X17+Z17+AB17+AD17+AF17</f>
        <v>1</v>
      </c>
      <c r="AI17" s="64">
        <v>44927</v>
      </c>
      <c r="AJ17" s="64">
        <v>45046</v>
      </c>
      <c r="AK17" s="43" t="s">
        <v>63</v>
      </c>
      <c r="AL17" s="43" t="s">
        <v>698</v>
      </c>
      <c r="AM17" s="43" t="s">
        <v>705</v>
      </c>
      <c r="AN17" s="43" t="s">
        <v>46</v>
      </c>
      <c r="AO17" s="25" t="s">
        <v>47</v>
      </c>
    </row>
    <row r="18" spans="1:42" s="28" customFormat="1" ht="48" customHeight="1" x14ac:dyDescent="0.25">
      <c r="A18" s="43" t="s">
        <v>40</v>
      </c>
      <c r="B18" s="60" t="s">
        <v>41</v>
      </c>
      <c r="C18" s="60">
        <v>527</v>
      </c>
      <c r="D18" s="227"/>
      <c r="E18" s="255"/>
      <c r="F18" s="44" t="s">
        <v>61</v>
      </c>
      <c r="G18" s="44" t="s">
        <v>64</v>
      </c>
      <c r="H18" s="31">
        <v>0.25</v>
      </c>
      <c r="I18" s="257"/>
      <c r="J18" s="60"/>
      <c r="K18" s="60"/>
      <c r="L18" s="63">
        <v>0.33</v>
      </c>
      <c r="M18" s="60"/>
      <c r="N18" s="63">
        <v>0.33</v>
      </c>
      <c r="O18" s="60"/>
      <c r="P18" s="63">
        <v>0.34</v>
      </c>
      <c r="Q18" s="60"/>
      <c r="R18" s="60"/>
      <c r="S18" s="60"/>
      <c r="T18" s="60"/>
      <c r="U18" s="60"/>
      <c r="V18" s="60"/>
      <c r="W18" s="60"/>
      <c r="X18" s="60"/>
      <c r="Y18" s="60"/>
      <c r="Z18" s="60"/>
      <c r="AA18" s="60"/>
      <c r="AB18" s="60"/>
      <c r="AC18" s="60"/>
      <c r="AD18" s="60"/>
      <c r="AE18" s="60"/>
      <c r="AF18" s="60"/>
      <c r="AG18" s="60"/>
      <c r="AH18" s="31">
        <f>+J18+L18+N18+P18+R18+T18+V18+X18+Z18+AB18+AD18+AF18</f>
        <v>1</v>
      </c>
      <c r="AI18" s="64">
        <v>44958</v>
      </c>
      <c r="AJ18" s="64">
        <v>45046</v>
      </c>
      <c r="AK18" s="43" t="s">
        <v>65</v>
      </c>
      <c r="AL18" s="43" t="s">
        <v>698</v>
      </c>
      <c r="AM18" s="43" t="s">
        <v>705</v>
      </c>
      <c r="AN18" s="43" t="s">
        <v>46</v>
      </c>
      <c r="AO18" s="25" t="s">
        <v>47</v>
      </c>
    </row>
    <row r="19" spans="1:42" s="28" customFormat="1" ht="48" customHeight="1" x14ac:dyDescent="0.25">
      <c r="A19" s="106" t="s">
        <v>40</v>
      </c>
      <c r="B19" s="107" t="s">
        <v>41</v>
      </c>
      <c r="C19" s="107">
        <v>527</v>
      </c>
      <c r="D19" s="227"/>
      <c r="E19" s="255"/>
      <c r="F19" s="108" t="s">
        <v>61</v>
      </c>
      <c r="G19" s="108" t="s">
        <v>64</v>
      </c>
      <c r="H19" s="109">
        <v>0.25</v>
      </c>
      <c r="I19" s="257"/>
      <c r="J19" s="107"/>
      <c r="K19" s="107"/>
      <c r="L19" s="110">
        <v>0.1</v>
      </c>
      <c r="M19" s="111"/>
      <c r="N19" s="110">
        <v>0.2</v>
      </c>
      <c r="O19" s="111"/>
      <c r="P19" s="110">
        <v>0.2</v>
      </c>
      <c r="Q19" s="111"/>
      <c r="R19" s="110">
        <v>0.3</v>
      </c>
      <c r="S19" s="111"/>
      <c r="T19" s="110">
        <v>0.2</v>
      </c>
      <c r="U19" s="107"/>
      <c r="V19" s="107"/>
      <c r="W19" s="107"/>
      <c r="X19" s="107"/>
      <c r="Y19" s="107"/>
      <c r="Z19" s="107"/>
      <c r="AA19" s="107"/>
      <c r="AB19" s="107"/>
      <c r="AC19" s="107"/>
      <c r="AD19" s="107"/>
      <c r="AE19" s="107"/>
      <c r="AF19" s="107"/>
      <c r="AG19" s="107"/>
      <c r="AH19" s="109">
        <f t="shared" ref="AH19" si="1">+J19+L19+N19+P19+R19+T19+V19+X19+Z19+AB19+AD19+AF19</f>
        <v>1</v>
      </c>
      <c r="AI19" s="112">
        <v>44958</v>
      </c>
      <c r="AJ19" s="113">
        <v>45107</v>
      </c>
      <c r="AK19" s="106" t="s">
        <v>65</v>
      </c>
      <c r="AL19" s="106" t="s">
        <v>698</v>
      </c>
      <c r="AM19" s="106" t="s">
        <v>705</v>
      </c>
      <c r="AN19" s="106" t="s">
        <v>46</v>
      </c>
      <c r="AO19" s="114" t="s">
        <v>47</v>
      </c>
      <c r="AP19" s="115" t="s">
        <v>762</v>
      </c>
    </row>
    <row r="20" spans="1:42" s="28" customFormat="1" ht="51" customHeight="1" x14ac:dyDescent="0.25">
      <c r="A20" s="116" t="s">
        <v>40</v>
      </c>
      <c r="B20" s="117" t="s">
        <v>41</v>
      </c>
      <c r="C20" s="117">
        <v>527</v>
      </c>
      <c r="D20" s="227"/>
      <c r="E20" s="255"/>
      <c r="F20" s="118" t="s">
        <v>763</v>
      </c>
      <c r="G20" s="118" t="s">
        <v>66</v>
      </c>
      <c r="H20" s="119">
        <v>0.25</v>
      </c>
      <c r="I20" s="257"/>
      <c r="J20" s="117"/>
      <c r="K20" s="117"/>
      <c r="L20" s="120">
        <v>0.33</v>
      </c>
      <c r="M20" s="117"/>
      <c r="N20" s="120">
        <v>0.33</v>
      </c>
      <c r="O20" s="117"/>
      <c r="P20" s="120">
        <v>0.34</v>
      </c>
      <c r="Q20" s="117"/>
      <c r="R20" s="117"/>
      <c r="S20" s="117"/>
      <c r="T20" s="117"/>
      <c r="U20" s="117"/>
      <c r="V20" s="117"/>
      <c r="W20" s="117"/>
      <c r="X20" s="117"/>
      <c r="Y20" s="117"/>
      <c r="Z20" s="117"/>
      <c r="AA20" s="117"/>
      <c r="AB20" s="117"/>
      <c r="AC20" s="117"/>
      <c r="AD20" s="117"/>
      <c r="AE20" s="117"/>
      <c r="AF20" s="117"/>
      <c r="AG20" s="117"/>
      <c r="AH20" s="119">
        <f>+J20+L20+N20+P20+R20+T20+V20+X20+Z20+AB20+AD20+AF20</f>
        <v>1</v>
      </c>
      <c r="AI20" s="121">
        <v>44958</v>
      </c>
      <c r="AJ20" s="121">
        <v>45046</v>
      </c>
      <c r="AK20" s="116" t="s">
        <v>720</v>
      </c>
      <c r="AL20" s="116" t="s">
        <v>698</v>
      </c>
      <c r="AM20" s="116" t="s">
        <v>705</v>
      </c>
      <c r="AN20" s="116" t="s">
        <v>46</v>
      </c>
      <c r="AO20" s="122" t="s">
        <v>47</v>
      </c>
    </row>
    <row r="21" spans="1:42" s="28" customFormat="1" ht="60" hidden="1" x14ac:dyDescent="0.25">
      <c r="A21" s="43" t="s">
        <v>40</v>
      </c>
      <c r="B21" s="60" t="s">
        <v>41</v>
      </c>
      <c r="C21" s="60">
        <v>527</v>
      </c>
      <c r="D21" s="228"/>
      <c r="E21" s="256"/>
      <c r="F21" s="44" t="s">
        <v>61</v>
      </c>
      <c r="G21" s="44" t="s">
        <v>67</v>
      </c>
      <c r="H21" s="31">
        <v>0.25</v>
      </c>
      <c r="I21" s="258"/>
      <c r="J21" s="63">
        <v>0.1</v>
      </c>
      <c r="K21" s="60"/>
      <c r="L21" s="63">
        <v>0.1</v>
      </c>
      <c r="M21" s="60"/>
      <c r="N21" s="63">
        <v>0.1</v>
      </c>
      <c r="O21" s="60"/>
      <c r="P21" s="63">
        <v>0.05</v>
      </c>
      <c r="Q21" s="60"/>
      <c r="R21" s="63">
        <v>0.1</v>
      </c>
      <c r="S21" s="60"/>
      <c r="T21" s="63">
        <v>0.1</v>
      </c>
      <c r="U21" s="60"/>
      <c r="V21" s="63">
        <v>0.05</v>
      </c>
      <c r="W21" s="60"/>
      <c r="X21" s="63">
        <v>0.1</v>
      </c>
      <c r="Y21" s="60"/>
      <c r="Z21" s="63">
        <v>0.05</v>
      </c>
      <c r="AA21" s="60"/>
      <c r="AB21" s="63">
        <v>0.05</v>
      </c>
      <c r="AC21" s="60"/>
      <c r="AD21" s="63">
        <v>0.1</v>
      </c>
      <c r="AE21" s="60"/>
      <c r="AF21" s="63">
        <v>0.1</v>
      </c>
      <c r="AG21" s="60"/>
      <c r="AH21" s="31">
        <f>+J21+L21+N21+P21+R21+T21+V21+X21+Z21+AB21+AD21+AF21</f>
        <v>1.0000000000000002</v>
      </c>
      <c r="AI21" s="64">
        <v>44928</v>
      </c>
      <c r="AJ21" s="64">
        <v>45290</v>
      </c>
      <c r="AK21" s="43" t="s">
        <v>68</v>
      </c>
      <c r="AL21" s="43" t="s">
        <v>69</v>
      </c>
      <c r="AM21" s="43" t="s">
        <v>705</v>
      </c>
      <c r="AN21" s="43" t="s">
        <v>46</v>
      </c>
      <c r="AO21" s="25" t="s">
        <v>47</v>
      </c>
    </row>
    <row r="22" spans="1:42" s="28" customFormat="1" ht="156" hidden="1" customHeight="1" x14ac:dyDescent="0.25">
      <c r="A22" s="43" t="s">
        <v>40</v>
      </c>
      <c r="B22" s="60" t="s">
        <v>41</v>
      </c>
      <c r="C22" s="60">
        <v>526</v>
      </c>
      <c r="D22" s="60" t="s">
        <v>70</v>
      </c>
      <c r="E22" s="60" t="s">
        <v>70</v>
      </c>
      <c r="F22" s="44" t="s">
        <v>71</v>
      </c>
      <c r="G22" s="44" t="s">
        <v>72</v>
      </c>
      <c r="H22" s="33">
        <v>0.36</v>
      </c>
      <c r="I22" s="260">
        <f>SUM(H22:H28)</f>
        <v>0.99999999999999989</v>
      </c>
      <c r="J22" s="33"/>
      <c r="K22" s="33"/>
      <c r="L22" s="33">
        <v>0.05</v>
      </c>
      <c r="M22" s="33"/>
      <c r="N22" s="33">
        <v>0.1</v>
      </c>
      <c r="O22" s="33"/>
      <c r="P22" s="33">
        <v>0.1</v>
      </c>
      <c r="Q22" s="33"/>
      <c r="R22" s="33">
        <v>0.1</v>
      </c>
      <c r="S22" s="33"/>
      <c r="T22" s="33">
        <v>0.1</v>
      </c>
      <c r="U22" s="33"/>
      <c r="V22" s="33">
        <v>0.1</v>
      </c>
      <c r="W22" s="33"/>
      <c r="X22" s="33">
        <v>0.1</v>
      </c>
      <c r="Y22" s="33"/>
      <c r="Z22" s="33">
        <v>0.1</v>
      </c>
      <c r="AA22" s="33"/>
      <c r="AB22" s="33">
        <v>0.1</v>
      </c>
      <c r="AC22" s="33"/>
      <c r="AD22" s="33">
        <v>0.15</v>
      </c>
      <c r="AE22" s="33"/>
      <c r="AF22" s="33"/>
      <c r="AG22" s="33"/>
      <c r="AH22" s="31">
        <f t="shared" si="0"/>
        <v>0.99999999999999989</v>
      </c>
      <c r="AI22" s="62">
        <v>44958</v>
      </c>
      <c r="AJ22" s="62">
        <v>45260</v>
      </c>
      <c r="AK22" s="29" t="s">
        <v>654</v>
      </c>
      <c r="AL22" s="44" t="s">
        <v>73</v>
      </c>
      <c r="AM22" s="44" t="s">
        <v>74</v>
      </c>
      <c r="AN22" s="43" t="s">
        <v>46</v>
      </c>
      <c r="AO22" s="25" t="s">
        <v>47</v>
      </c>
    </row>
    <row r="23" spans="1:42" s="28" customFormat="1" ht="60" hidden="1" x14ac:dyDescent="0.25">
      <c r="A23" s="43" t="s">
        <v>40</v>
      </c>
      <c r="B23" s="60" t="s">
        <v>41</v>
      </c>
      <c r="C23" s="60">
        <v>526</v>
      </c>
      <c r="D23" s="60" t="s">
        <v>70</v>
      </c>
      <c r="E23" s="60" t="s">
        <v>70</v>
      </c>
      <c r="F23" s="44" t="s">
        <v>71</v>
      </c>
      <c r="G23" s="44" t="s">
        <v>75</v>
      </c>
      <c r="H23" s="33">
        <v>0.09</v>
      </c>
      <c r="I23" s="260"/>
      <c r="J23" s="33"/>
      <c r="K23" s="33"/>
      <c r="L23" s="33"/>
      <c r="M23" s="33"/>
      <c r="N23" s="33"/>
      <c r="O23" s="33"/>
      <c r="P23" s="33"/>
      <c r="Q23" s="33"/>
      <c r="R23" s="33"/>
      <c r="S23" s="33"/>
      <c r="T23" s="33"/>
      <c r="U23" s="33"/>
      <c r="V23" s="33">
        <v>0.2</v>
      </c>
      <c r="W23" s="33"/>
      <c r="X23" s="33">
        <v>0.2</v>
      </c>
      <c r="Y23" s="33"/>
      <c r="Z23" s="33">
        <v>0.2</v>
      </c>
      <c r="AA23" s="33"/>
      <c r="AB23" s="33">
        <v>0.2</v>
      </c>
      <c r="AC23" s="33"/>
      <c r="AD23" s="33">
        <v>0.2</v>
      </c>
      <c r="AE23" s="33"/>
      <c r="AF23" s="33"/>
      <c r="AG23" s="33"/>
      <c r="AH23" s="31">
        <f t="shared" si="0"/>
        <v>1</v>
      </c>
      <c r="AI23" s="62">
        <v>45108</v>
      </c>
      <c r="AJ23" s="62">
        <v>45260</v>
      </c>
      <c r="AK23" s="29" t="s">
        <v>76</v>
      </c>
      <c r="AL23" s="44" t="s">
        <v>73</v>
      </c>
      <c r="AM23" s="44" t="s">
        <v>74</v>
      </c>
      <c r="AN23" s="43" t="s">
        <v>46</v>
      </c>
      <c r="AO23" s="25" t="s">
        <v>47</v>
      </c>
    </row>
    <row r="24" spans="1:42" s="28" customFormat="1" ht="75" hidden="1" customHeight="1" x14ac:dyDescent="0.25">
      <c r="A24" s="43" t="s">
        <v>40</v>
      </c>
      <c r="B24" s="60" t="s">
        <v>41</v>
      </c>
      <c r="C24" s="60">
        <v>526</v>
      </c>
      <c r="D24" s="60" t="s">
        <v>70</v>
      </c>
      <c r="E24" s="60" t="s">
        <v>70</v>
      </c>
      <c r="F24" s="44" t="s">
        <v>77</v>
      </c>
      <c r="G24" s="44" t="s">
        <v>78</v>
      </c>
      <c r="H24" s="33">
        <v>0.15</v>
      </c>
      <c r="I24" s="260"/>
      <c r="J24" s="33"/>
      <c r="K24" s="33"/>
      <c r="L24" s="33">
        <v>0.2</v>
      </c>
      <c r="M24" s="33"/>
      <c r="N24" s="33">
        <v>0.2</v>
      </c>
      <c r="O24" s="33"/>
      <c r="P24" s="33">
        <v>0.2</v>
      </c>
      <c r="Q24" s="33"/>
      <c r="R24" s="33">
        <v>0.2</v>
      </c>
      <c r="S24" s="33"/>
      <c r="T24" s="33">
        <v>0.2</v>
      </c>
      <c r="U24" s="33"/>
      <c r="V24" s="33"/>
      <c r="W24" s="33"/>
      <c r="X24" s="33"/>
      <c r="Y24" s="33"/>
      <c r="Z24" s="33"/>
      <c r="AA24" s="33"/>
      <c r="AB24" s="33"/>
      <c r="AC24" s="33"/>
      <c r="AD24" s="33"/>
      <c r="AE24" s="33"/>
      <c r="AF24" s="33"/>
      <c r="AG24" s="33"/>
      <c r="AH24" s="31">
        <f t="shared" si="0"/>
        <v>1</v>
      </c>
      <c r="AI24" s="62">
        <v>44972</v>
      </c>
      <c r="AJ24" s="62">
        <v>45107</v>
      </c>
      <c r="AK24" s="29" t="s">
        <v>79</v>
      </c>
      <c r="AL24" s="44" t="s">
        <v>73</v>
      </c>
      <c r="AM24" s="44" t="s">
        <v>74</v>
      </c>
      <c r="AN24" s="43" t="s">
        <v>46</v>
      </c>
      <c r="AO24" s="25" t="s">
        <v>47</v>
      </c>
    </row>
    <row r="25" spans="1:42" s="30" customFormat="1" ht="207" hidden="1" customHeight="1" x14ac:dyDescent="0.25">
      <c r="A25" s="43" t="s">
        <v>40</v>
      </c>
      <c r="B25" s="60" t="s">
        <v>41</v>
      </c>
      <c r="C25" s="60">
        <v>526</v>
      </c>
      <c r="D25" s="60" t="s">
        <v>70</v>
      </c>
      <c r="E25" s="60" t="s">
        <v>70</v>
      </c>
      <c r="F25" s="44" t="s">
        <v>80</v>
      </c>
      <c r="G25" s="44" t="s">
        <v>81</v>
      </c>
      <c r="H25" s="33">
        <v>0.1</v>
      </c>
      <c r="I25" s="260"/>
      <c r="J25" s="33"/>
      <c r="K25" s="33"/>
      <c r="L25" s="33"/>
      <c r="M25" s="33"/>
      <c r="N25" s="33">
        <v>0.3</v>
      </c>
      <c r="O25" s="33"/>
      <c r="P25" s="33">
        <v>0.3</v>
      </c>
      <c r="Q25" s="33"/>
      <c r="R25" s="33">
        <v>0.4</v>
      </c>
      <c r="S25" s="33"/>
      <c r="T25" s="33"/>
      <c r="U25" s="33"/>
      <c r="V25" s="33"/>
      <c r="W25" s="33"/>
      <c r="X25" s="33"/>
      <c r="Y25" s="33"/>
      <c r="Z25" s="33"/>
      <c r="AA25" s="33"/>
      <c r="AB25" s="33"/>
      <c r="AC25" s="33"/>
      <c r="AD25" s="33"/>
      <c r="AE25" s="33"/>
      <c r="AF25" s="33"/>
      <c r="AG25" s="33"/>
      <c r="AH25" s="31">
        <f t="shared" si="0"/>
        <v>1</v>
      </c>
      <c r="AI25" s="62">
        <v>44986</v>
      </c>
      <c r="AJ25" s="62">
        <v>45076</v>
      </c>
      <c r="AK25" s="29" t="s">
        <v>82</v>
      </c>
      <c r="AL25" s="44" t="s">
        <v>73</v>
      </c>
      <c r="AM25" s="44" t="s">
        <v>74</v>
      </c>
      <c r="AN25" s="43" t="s">
        <v>46</v>
      </c>
      <c r="AO25" s="25" t="s">
        <v>47</v>
      </c>
    </row>
    <row r="26" spans="1:42" s="28" customFormat="1" ht="60" hidden="1" x14ac:dyDescent="0.25">
      <c r="A26" s="43" t="s">
        <v>40</v>
      </c>
      <c r="B26" s="60" t="s">
        <v>41</v>
      </c>
      <c r="C26" s="60">
        <v>526</v>
      </c>
      <c r="D26" s="60" t="s">
        <v>70</v>
      </c>
      <c r="E26" s="60" t="s">
        <v>70</v>
      </c>
      <c r="F26" s="44" t="s">
        <v>83</v>
      </c>
      <c r="G26" s="44" t="s">
        <v>84</v>
      </c>
      <c r="H26" s="33">
        <v>0.1</v>
      </c>
      <c r="I26" s="260"/>
      <c r="J26" s="33"/>
      <c r="K26" s="33"/>
      <c r="L26" s="33"/>
      <c r="M26" s="33"/>
      <c r="N26" s="33"/>
      <c r="O26" s="33"/>
      <c r="P26" s="33">
        <v>1</v>
      </c>
      <c r="Q26" s="33"/>
      <c r="R26" s="33"/>
      <c r="S26" s="33"/>
      <c r="T26" s="33"/>
      <c r="U26" s="33"/>
      <c r="V26" s="33"/>
      <c r="W26" s="33"/>
      <c r="X26" s="33"/>
      <c r="Y26" s="33"/>
      <c r="Z26" s="33"/>
      <c r="AA26" s="33"/>
      <c r="AB26" s="33"/>
      <c r="AC26" s="33"/>
      <c r="AD26" s="33"/>
      <c r="AE26" s="33"/>
      <c r="AF26" s="33"/>
      <c r="AG26" s="33"/>
      <c r="AH26" s="31">
        <f t="shared" si="0"/>
        <v>1</v>
      </c>
      <c r="AI26" s="62">
        <v>45017</v>
      </c>
      <c r="AJ26" s="62">
        <v>45046</v>
      </c>
      <c r="AK26" s="29" t="s">
        <v>85</v>
      </c>
      <c r="AL26" s="44" t="s">
        <v>73</v>
      </c>
      <c r="AM26" s="44" t="s">
        <v>74</v>
      </c>
      <c r="AN26" s="43" t="s">
        <v>46</v>
      </c>
      <c r="AO26" s="25" t="s">
        <v>47</v>
      </c>
    </row>
    <row r="27" spans="1:42" s="28" customFormat="1" ht="60" hidden="1" x14ac:dyDescent="0.25">
      <c r="A27" s="43" t="s">
        <v>40</v>
      </c>
      <c r="B27" s="60" t="s">
        <v>41</v>
      </c>
      <c r="C27" s="60">
        <v>526</v>
      </c>
      <c r="D27" s="60" t="s">
        <v>70</v>
      </c>
      <c r="E27" s="60" t="s">
        <v>70</v>
      </c>
      <c r="F27" s="44" t="s">
        <v>86</v>
      </c>
      <c r="G27" s="44" t="s">
        <v>87</v>
      </c>
      <c r="H27" s="33">
        <v>0.1</v>
      </c>
      <c r="I27" s="260"/>
      <c r="J27" s="33"/>
      <c r="K27" s="33"/>
      <c r="L27" s="33"/>
      <c r="M27" s="33"/>
      <c r="N27" s="33"/>
      <c r="O27" s="33"/>
      <c r="P27" s="33"/>
      <c r="Q27" s="33"/>
      <c r="R27" s="33"/>
      <c r="S27" s="33"/>
      <c r="T27" s="33"/>
      <c r="U27" s="33"/>
      <c r="V27" s="33">
        <v>0.2</v>
      </c>
      <c r="W27" s="33"/>
      <c r="X27" s="33">
        <v>0.2</v>
      </c>
      <c r="Y27" s="33"/>
      <c r="Z27" s="33">
        <v>0.2</v>
      </c>
      <c r="AA27" s="33"/>
      <c r="AB27" s="33">
        <v>0.2</v>
      </c>
      <c r="AC27" s="33"/>
      <c r="AD27" s="33">
        <v>0.2</v>
      </c>
      <c r="AE27" s="33"/>
      <c r="AF27" s="33"/>
      <c r="AG27" s="33"/>
      <c r="AH27" s="31">
        <f t="shared" si="0"/>
        <v>1</v>
      </c>
      <c r="AI27" s="62">
        <v>45108</v>
      </c>
      <c r="AJ27" s="62">
        <v>45260</v>
      </c>
      <c r="AK27" s="29" t="s">
        <v>88</v>
      </c>
      <c r="AL27" s="44" t="s">
        <v>73</v>
      </c>
      <c r="AM27" s="44" t="s">
        <v>74</v>
      </c>
      <c r="AN27" s="43" t="s">
        <v>46</v>
      </c>
      <c r="AO27" s="25" t="s">
        <v>47</v>
      </c>
    </row>
    <row r="28" spans="1:42" s="28" customFormat="1" ht="90" hidden="1" customHeight="1" x14ac:dyDescent="0.25">
      <c r="A28" s="43" t="s">
        <v>40</v>
      </c>
      <c r="B28" s="60" t="s">
        <v>41</v>
      </c>
      <c r="C28" s="60">
        <v>526</v>
      </c>
      <c r="D28" s="60" t="s">
        <v>70</v>
      </c>
      <c r="E28" s="60" t="s">
        <v>70</v>
      </c>
      <c r="F28" s="44" t="s">
        <v>86</v>
      </c>
      <c r="G28" s="44" t="s">
        <v>89</v>
      </c>
      <c r="H28" s="33">
        <v>0.1</v>
      </c>
      <c r="I28" s="260"/>
      <c r="J28" s="33"/>
      <c r="K28" s="33"/>
      <c r="L28" s="31"/>
      <c r="M28" s="31"/>
      <c r="N28" s="34"/>
      <c r="O28" s="31"/>
      <c r="P28" s="34"/>
      <c r="Q28" s="31"/>
      <c r="R28" s="31">
        <v>0.25</v>
      </c>
      <c r="S28" s="31"/>
      <c r="T28" s="34"/>
      <c r="U28" s="31"/>
      <c r="V28" s="34"/>
      <c r="W28" s="31"/>
      <c r="X28" s="31">
        <v>0.3</v>
      </c>
      <c r="Y28" s="31"/>
      <c r="Z28" s="34"/>
      <c r="AA28" s="31"/>
      <c r="AB28" s="34"/>
      <c r="AC28" s="31"/>
      <c r="AD28" s="34"/>
      <c r="AE28" s="31"/>
      <c r="AF28" s="31">
        <v>0.45</v>
      </c>
      <c r="AG28" s="31"/>
      <c r="AH28" s="31">
        <f t="shared" si="0"/>
        <v>1</v>
      </c>
      <c r="AI28" s="62">
        <v>45047</v>
      </c>
      <c r="AJ28" s="62">
        <v>45275</v>
      </c>
      <c r="AK28" s="26" t="s">
        <v>90</v>
      </c>
      <c r="AL28" s="44" t="s">
        <v>73</v>
      </c>
      <c r="AM28" s="44" t="s">
        <v>74</v>
      </c>
      <c r="AN28" s="43" t="s">
        <v>46</v>
      </c>
      <c r="AO28" s="25" t="s">
        <v>47</v>
      </c>
    </row>
    <row r="29" spans="1:42" s="28" customFormat="1" ht="60" hidden="1" x14ac:dyDescent="0.25">
      <c r="A29" s="43" t="s">
        <v>40</v>
      </c>
      <c r="B29" s="60" t="s">
        <v>41</v>
      </c>
      <c r="C29" s="60">
        <v>526</v>
      </c>
      <c r="D29" s="60" t="s">
        <v>70</v>
      </c>
      <c r="E29" s="60" t="s">
        <v>70</v>
      </c>
      <c r="F29" s="44" t="s">
        <v>91</v>
      </c>
      <c r="G29" s="44" t="s">
        <v>92</v>
      </c>
      <c r="H29" s="33">
        <v>0.2</v>
      </c>
      <c r="I29" s="229">
        <f>+H29+H30</f>
        <v>1</v>
      </c>
      <c r="J29" s="31"/>
      <c r="K29" s="31"/>
      <c r="L29" s="31">
        <v>0.5</v>
      </c>
      <c r="M29" s="31"/>
      <c r="N29" s="31">
        <v>0.5</v>
      </c>
      <c r="O29" s="31"/>
      <c r="P29" s="31"/>
      <c r="Q29" s="31"/>
      <c r="R29" s="31"/>
      <c r="S29" s="31"/>
      <c r="T29" s="31"/>
      <c r="U29" s="31"/>
      <c r="V29" s="31"/>
      <c r="W29" s="31"/>
      <c r="X29" s="31"/>
      <c r="Y29" s="31"/>
      <c r="Z29" s="31"/>
      <c r="AA29" s="31"/>
      <c r="AB29" s="31"/>
      <c r="AC29" s="31"/>
      <c r="AD29" s="31"/>
      <c r="AE29" s="31"/>
      <c r="AF29" s="31"/>
      <c r="AG29" s="31"/>
      <c r="AH29" s="31">
        <f t="shared" si="0"/>
        <v>1</v>
      </c>
      <c r="AI29" s="62">
        <v>44958</v>
      </c>
      <c r="AJ29" s="62">
        <v>45016</v>
      </c>
      <c r="AK29" s="26" t="s">
        <v>93</v>
      </c>
      <c r="AL29" s="44" t="s">
        <v>94</v>
      </c>
      <c r="AM29" s="44" t="s">
        <v>95</v>
      </c>
      <c r="AN29" s="43" t="s">
        <v>46</v>
      </c>
      <c r="AO29" s="25" t="s">
        <v>47</v>
      </c>
    </row>
    <row r="30" spans="1:42" s="42" customFormat="1" ht="80.45" hidden="1" customHeight="1" x14ac:dyDescent="0.25">
      <c r="A30" s="43" t="s">
        <v>40</v>
      </c>
      <c r="B30" s="60" t="s">
        <v>41</v>
      </c>
      <c r="C30" s="60">
        <v>526</v>
      </c>
      <c r="D30" s="60" t="s">
        <v>70</v>
      </c>
      <c r="E30" s="60" t="s">
        <v>70</v>
      </c>
      <c r="F30" s="44" t="s">
        <v>91</v>
      </c>
      <c r="G30" s="44" t="s">
        <v>96</v>
      </c>
      <c r="H30" s="33">
        <v>0.8</v>
      </c>
      <c r="I30" s="231"/>
      <c r="J30" s="31"/>
      <c r="K30" s="31"/>
      <c r="L30" s="31"/>
      <c r="M30" s="31"/>
      <c r="N30" s="31"/>
      <c r="O30" s="31"/>
      <c r="P30" s="31">
        <v>0.25</v>
      </c>
      <c r="Q30" s="31"/>
      <c r="R30" s="31"/>
      <c r="S30" s="31"/>
      <c r="T30" s="31"/>
      <c r="U30" s="31"/>
      <c r="V30" s="31">
        <v>0.25</v>
      </c>
      <c r="W30" s="31"/>
      <c r="X30" s="31"/>
      <c r="Y30" s="31"/>
      <c r="Z30" s="31">
        <v>0.25</v>
      </c>
      <c r="AA30" s="31"/>
      <c r="AB30" s="31"/>
      <c r="AC30" s="31"/>
      <c r="AD30" s="31"/>
      <c r="AE30" s="31"/>
      <c r="AF30" s="31">
        <v>0.25</v>
      </c>
      <c r="AG30" s="31"/>
      <c r="AH30" s="31">
        <f t="shared" si="0"/>
        <v>1</v>
      </c>
      <c r="AI30" s="62">
        <v>45078</v>
      </c>
      <c r="AJ30" s="62">
        <v>45291</v>
      </c>
      <c r="AK30" s="26" t="s">
        <v>97</v>
      </c>
      <c r="AL30" s="44" t="s">
        <v>94</v>
      </c>
      <c r="AM30" s="44" t="s">
        <v>95</v>
      </c>
      <c r="AN30" s="43" t="s">
        <v>46</v>
      </c>
      <c r="AO30" s="25" t="s">
        <v>47</v>
      </c>
    </row>
    <row r="31" spans="1:42" s="28" customFormat="1" ht="60" hidden="1" x14ac:dyDescent="0.25">
      <c r="A31" s="43" t="s">
        <v>40</v>
      </c>
      <c r="B31" s="60" t="s">
        <v>41</v>
      </c>
      <c r="C31" s="60">
        <v>526</v>
      </c>
      <c r="D31" s="60" t="s">
        <v>70</v>
      </c>
      <c r="E31" s="60" t="s">
        <v>70</v>
      </c>
      <c r="F31" s="44" t="s">
        <v>98</v>
      </c>
      <c r="G31" s="44" t="s">
        <v>99</v>
      </c>
      <c r="H31" s="33">
        <v>0.2</v>
      </c>
      <c r="I31" s="229">
        <f>+H31+H32</f>
        <v>1</v>
      </c>
      <c r="J31" s="31"/>
      <c r="K31" s="31"/>
      <c r="L31" s="31"/>
      <c r="M31" s="31"/>
      <c r="N31" s="31"/>
      <c r="O31" s="31"/>
      <c r="P31" s="31"/>
      <c r="Q31" s="31"/>
      <c r="R31" s="31"/>
      <c r="S31" s="31"/>
      <c r="T31" s="31">
        <v>0.2</v>
      </c>
      <c r="U31" s="31"/>
      <c r="V31" s="31">
        <v>0.8</v>
      </c>
      <c r="W31" s="31"/>
      <c r="X31" s="31"/>
      <c r="Y31" s="31"/>
      <c r="Z31" s="31"/>
      <c r="AA31" s="31"/>
      <c r="AB31" s="31"/>
      <c r="AC31" s="31"/>
      <c r="AD31" s="31"/>
      <c r="AE31" s="31"/>
      <c r="AF31" s="31"/>
      <c r="AG31" s="31"/>
      <c r="AH31" s="31">
        <f t="shared" si="0"/>
        <v>1</v>
      </c>
      <c r="AI31" s="62">
        <v>45078</v>
      </c>
      <c r="AJ31" s="62">
        <v>45138</v>
      </c>
      <c r="AK31" s="26" t="s">
        <v>100</v>
      </c>
      <c r="AL31" s="44" t="s">
        <v>94</v>
      </c>
      <c r="AM31" s="44" t="s">
        <v>95</v>
      </c>
      <c r="AN31" s="43" t="s">
        <v>46</v>
      </c>
      <c r="AO31" s="25" t="s">
        <v>47</v>
      </c>
    </row>
    <row r="32" spans="1:42" s="28" customFormat="1" ht="75" hidden="1" x14ac:dyDescent="0.25">
      <c r="A32" s="43" t="s">
        <v>40</v>
      </c>
      <c r="B32" s="60" t="s">
        <v>41</v>
      </c>
      <c r="C32" s="60">
        <v>526</v>
      </c>
      <c r="D32" s="60" t="s">
        <v>70</v>
      </c>
      <c r="E32" s="60" t="s">
        <v>70</v>
      </c>
      <c r="F32" s="44" t="s">
        <v>98</v>
      </c>
      <c r="G32" s="44" t="s">
        <v>101</v>
      </c>
      <c r="H32" s="33">
        <v>0.8</v>
      </c>
      <c r="I32" s="231"/>
      <c r="J32" s="31">
        <v>0.1</v>
      </c>
      <c r="K32" s="31"/>
      <c r="L32" s="31">
        <v>0.1</v>
      </c>
      <c r="M32" s="31"/>
      <c r="N32" s="31">
        <v>0.1</v>
      </c>
      <c r="O32" s="31"/>
      <c r="P32" s="31">
        <v>0.1</v>
      </c>
      <c r="Q32" s="31"/>
      <c r="R32" s="31">
        <v>0.1</v>
      </c>
      <c r="S32" s="31"/>
      <c r="T32" s="31">
        <v>0.1</v>
      </c>
      <c r="U32" s="31"/>
      <c r="V32" s="31">
        <v>0.1</v>
      </c>
      <c r="W32" s="31"/>
      <c r="X32" s="31">
        <v>0.05</v>
      </c>
      <c r="Y32" s="31"/>
      <c r="Z32" s="31">
        <v>0.05</v>
      </c>
      <c r="AA32" s="31"/>
      <c r="AB32" s="31">
        <v>0.05</v>
      </c>
      <c r="AC32" s="31"/>
      <c r="AD32" s="31">
        <v>0.1</v>
      </c>
      <c r="AE32" s="31"/>
      <c r="AF32" s="31">
        <v>0.05</v>
      </c>
      <c r="AG32" s="31"/>
      <c r="AH32" s="31">
        <f t="shared" si="0"/>
        <v>1</v>
      </c>
      <c r="AI32" s="62">
        <v>44927</v>
      </c>
      <c r="AJ32" s="62">
        <v>45291</v>
      </c>
      <c r="AK32" s="26" t="s">
        <v>102</v>
      </c>
      <c r="AL32" s="44" t="s">
        <v>94</v>
      </c>
      <c r="AM32" s="44" t="s">
        <v>95</v>
      </c>
      <c r="AN32" s="43" t="s">
        <v>46</v>
      </c>
      <c r="AO32" s="25" t="s">
        <v>47</v>
      </c>
    </row>
    <row r="33" spans="1:42" s="28" customFormat="1" ht="60" hidden="1" x14ac:dyDescent="0.25">
      <c r="A33" s="43" t="s">
        <v>40</v>
      </c>
      <c r="B33" s="60" t="s">
        <v>41</v>
      </c>
      <c r="C33" s="60">
        <v>526</v>
      </c>
      <c r="D33" s="60" t="s">
        <v>70</v>
      </c>
      <c r="E33" s="60" t="s">
        <v>70</v>
      </c>
      <c r="F33" s="44" t="s">
        <v>103</v>
      </c>
      <c r="G33" s="44" t="s">
        <v>104</v>
      </c>
      <c r="H33" s="33">
        <v>0.5</v>
      </c>
      <c r="I33" s="229">
        <f>+H33+H34</f>
        <v>1</v>
      </c>
      <c r="J33" s="31"/>
      <c r="K33" s="31"/>
      <c r="L33" s="31"/>
      <c r="M33" s="31"/>
      <c r="N33" s="31"/>
      <c r="O33" s="31"/>
      <c r="P33" s="31"/>
      <c r="Q33" s="31"/>
      <c r="R33" s="31"/>
      <c r="S33" s="31"/>
      <c r="T33" s="31"/>
      <c r="U33" s="31"/>
      <c r="V33" s="31"/>
      <c r="W33" s="31"/>
      <c r="X33" s="31"/>
      <c r="Y33" s="31"/>
      <c r="Z33" s="31"/>
      <c r="AA33" s="31"/>
      <c r="AB33" s="31"/>
      <c r="AC33" s="31"/>
      <c r="AD33" s="31">
        <v>1</v>
      </c>
      <c r="AE33" s="31"/>
      <c r="AF33" s="31"/>
      <c r="AG33" s="31"/>
      <c r="AH33" s="31">
        <f t="shared" si="0"/>
        <v>1</v>
      </c>
      <c r="AI33" s="62">
        <v>45078</v>
      </c>
      <c r="AJ33" s="62">
        <v>45260</v>
      </c>
      <c r="AK33" s="26" t="s">
        <v>100</v>
      </c>
      <c r="AL33" s="44" t="s">
        <v>94</v>
      </c>
      <c r="AM33" s="44" t="s">
        <v>95</v>
      </c>
      <c r="AN33" s="43" t="s">
        <v>46</v>
      </c>
      <c r="AO33" s="25" t="s">
        <v>47</v>
      </c>
    </row>
    <row r="34" spans="1:42" s="28" customFormat="1" ht="60" hidden="1" x14ac:dyDescent="0.25">
      <c r="A34" s="43" t="s">
        <v>40</v>
      </c>
      <c r="B34" s="60" t="s">
        <v>41</v>
      </c>
      <c r="C34" s="60">
        <v>526</v>
      </c>
      <c r="D34" s="60" t="s">
        <v>70</v>
      </c>
      <c r="E34" s="60" t="s">
        <v>70</v>
      </c>
      <c r="F34" s="44" t="s">
        <v>103</v>
      </c>
      <c r="G34" s="44" t="s">
        <v>105</v>
      </c>
      <c r="H34" s="33">
        <v>0.5</v>
      </c>
      <c r="I34" s="231"/>
      <c r="J34" s="31"/>
      <c r="K34" s="31"/>
      <c r="L34" s="31"/>
      <c r="M34" s="31"/>
      <c r="N34" s="30"/>
      <c r="O34" s="31"/>
      <c r="P34" s="31">
        <v>0.25</v>
      </c>
      <c r="Q34" s="31"/>
      <c r="R34" s="31"/>
      <c r="S34" s="31"/>
      <c r="T34" s="30"/>
      <c r="U34" s="31"/>
      <c r="V34" s="31">
        <v>0.25</v>
      </c>
      <c r="W34" s="31"/>
      <c r="X34" s="31"/>
      <c r="Y34" s="31"/>
      <c r="Z34" s="30"/>
      <c r="AA34" s="31"/>
      <c r="AB34" s="31">
        <v>0.25</v>
      </c>
      <c r="AC34" s="31"/>
      <c r="AD34" s="31"/>
      <c r="AE34" s="31"/>
      <c r="AF34" s="31">
        <v>0.25</v>
      </c>
      <c r="AG34" s="31"/>
      <c r="AH34" s="31">
        <f>+J34+L34+N34+P34+R34+T34+V34+X34+Z34+AB34+AD34+AF34</f>
        <v>1</v>
      </c>
      <c r="AI34" s="62">
        <v>44986</v>
      </c>
      <c r="AJ34" s="62">
        <v>45291</v>
      </c>
      <c r="AK34" s="26" t="s">
        <v>100</v>
      </c>
      <c r="AL34" s="44" t="s">
        <v>94</v>
      </c>
      <c r="AM34" s="44" t="s">
        <v>95</v>
      </c>
      <c r="AN34" s="43" t="s">
        <v>46</v>
      </c>
      <c r="AO34" s="25" t="s">
        <v>47</v>
      </c>
    </row>
    <row r="35" spans="1:42" s="28" customFormat="1" ht="75" hidden="1" x14ac:dyDescent="0.25">
      <c r="A35" s="43" t="s">
        <v>40</v>
      </c>
      <c r="B35" s="60" t="s">
        <v>41</v>
      </c>
      <c r="C35" s="60">
        <v>526</v>
      </c>
      <c r="D35" s="60" t="s">
        <v>70</v>
      </c>
      <c r="E35" s="60" t="s">
        <v>70</v>
      </c>
      <c r="F35" s="44" t="s">
        <v>106</v>
      </c>
      <c r="G35" s="44" t="s">
        <v>107</v>
      </c>
      <c r="H35" s="33">
        <v>1</v>
      </c>
      <c r="I35" s="33">
        <v>1</v>
      </c>
      <c r="J35" s="31"/>
      <c r="K35" s="31"/>
      <c r="L35" s="31"/>
      <c r="M35" s="31"/>
      <c r="N35" s="31"/>
      <c r="O35" s="31"/>
      <c r="P35" s="31">
        <v>0.25</v>
      </c>
      <c r="Q35" s="31"/>
      <c r="R35" s="31"/>
      <c r="S35" s="31"/>
      <c r="T35" s="31"/>
      <c r="U35" s="31"/>
      <c r="V35" s="31">
        <v>0.25</v>
      </c>
      <c r="W35" s="31"/>
      <c r="X35" s="31"/>
      <c r="Y35" s="31"/>
      <c r="Z35" s="31">
        <v>0.25</v>
      </c>
      <c r="AA35" s="31"/>
      <c r="AB35" s="31"/>
      <c r="AC35" s="31"/>
      <c r="AD35" s="31"/>
      <c r="AE35" s="31"/>
      <c r="AF35" s="31">
        <v>0.25</v>
      </c>
      <c r="AG35" s="31"/>
      <c r="AH35" s="31">
        <f t="shared" si="0"/>
        <v>1</v>
      </c>
      <c r="AI35" s="62">
        <v>44986</v>
      </c>
      <c r="AJ35" s="62">
        <v>45291</v>
      </c>
      <c r="AK35" s="26" t="s">
        <v>108</v>
      </c>
      <c r="AL35" s="44" t="s">
        <v>94</v>
      </c>
      <c r="AM35" s="44" t="s">
        <v>95</v>
      </c>
      <c r="AN35" s="43" t="s">
        <v>46</v>
      </c>
      <c r="AO35" s="25" t="s">
        <v>47</v>
      </c>
    </row>
    <row r="36" spans="1:42" s="28" customFormat="1" ht="75" hidden="1" x14ac:dyDescent="0.25">
      <c r="A36" s="43" t="s">
        <v>40</v>
      </c>
      <c r="B36" s="60" t="s">
        <v>41</v>
      </c>
      <c r="C36" s="60">
        <v>526</v>
      </c>
      <c r="D36" s="60" t="s">
        <v>70</v>
      </c>
      <c r="E36" s="60" t="s">
        <v>70</v>
      </c>
      <c r="F36" s="44" t="s">
        <v>109</v>
      </c>
      <c r="G36" s="44" t="s">
        <v>110</v>
      </c>
      <c r="H36" s="33">
        <v>1</v>
      </c>
      <c r="I36" s="33">
        <v>1</v>
      </c>
      <c r="J36" s="31"/>
      <c r="K36" s="31"/>
      <c r="L36" s="31"/>
      <c r="M36" s="31"/>
      <c r="N36" s="31"/>
      <c r="O36" s="31"/>
      <c r="P36" s="31">
        <v>0.25</v>
      </c>
      <c r="Q36" s="31"/>
      <c r="R36" s="31"/>
      <c r="S36" s="31"/>
      <c r="T36" s="31"/>
      <c r="U36" s="31"/>
      <c r="V36" s="31">
        <v>0.25</v>
      </c>
      <c r="W36" s="31"/>
      <c r="X36" s="31"/>
      <c r="Y36" s="31"/>
      <c r="Z36" s="31">
        <v>0.25</v>
      </c>
      <c r="AA36" s="31"/>
      <c r="AB36" s="31"/>
      <c r="AC36" s="31"/>
      <c r="AD36" s="31"/>
      <c r="AE36" s="31"/>
      <c r="AF36" s="31">
        <v>0.25</v>
      </c>
      <c r="AG36" s="31"/>
      <c r="AH36" s="31">
        <f t="shared" si="0"/>
        <v>1</v>
      </c>
      <c r="AI36" s="62">
        <v>45078</v>
      </c>
      <c r="AJ36" s="62">
        <v>45291</v>
      </c>
      <c r="AK36" s="26" t="s">
        <v>108</v>
      </c>
      <c r="AL36" s="44" t="s">
        <v>94</v>
      </c>
      <c r="AM36" s="44" t="s">
        <v>95</v>
      </c>
      <c r="AN36" s="43" t="s">
        <v>46</v>
      </c>
      <c r="AO36" s="25" t="s">
        <v>47</v>
      </c>
    </row>
    <row r="37" spans="1:42" s="28" customFormat="1" ht="60" hidden="1" x14ac:dyDescent="0.25">
      <c r="A37" s="43" t="s">
        <v>40</v>
      </c>
      <c r="B37" s="60" t="s">
        <v>41</v>
      </c>
      <c r="C37" s="60">
        <v>526</v>
      </c>
      <c r="D37" s="60" t="s">
        <v>70</v>
      </c>
      <c r="E37" s="60" t="s">
        <v>70</v>
      </c>
      <c r="F37" s="44" t="s">
        <v>114</v>
      </c>
      <c r="G37" s="44" t="s">
        <v>115</v>
      </c>
      <c r="H37" s="33">
        <v>0.25</v>
      </c>
      <c r="I37" s="229">
        <f>+H37+H38+H39</f>
        <v>1</v>
      </c>
      <c r="J37" s="31"/>
      <c r="K37" s="31"/>
      <c r="L37" s="31"/>
      <c r="M37" s="31"/>
      <c r="N37" s="31"/>
      <c r="O37" s="31"/>
      <c r="P37" s="31">
        <v>0.5</v>
      </c>
      <c r="Q37" s="31"/>
      <c r="R37" s="31"/>
      <c r="S37" s="31"/>
      <c r="T37" s="31"/>
      <c r="U37" s="31"/>
      <c r="V37" s="31"/>
      <c r="W37" s="31"/>
      <c r="X37" s="31">
        <v>0.5</v>
      </c>
      <c r="Y37" s="31"/>
      <c r="Z37" s="31"/>
      <c r="AA37" s="31"/>
      <c r="AB37" s="31"/>
      <c r="AC37" s="31"/>
      <c r="AD37" s="31"/>
      <c r="AE37" s="31"/>
      <c r="AF37" s="31"/>
      <c r="AG37" s="31"/>
      <c r="AH37" s="31">
        <f t="shared" si="0"/>
        <v>1</v>
      </c>
      <c r="AI37" s="62">
        <v>45017</v>
      </c>
      <c r="AJ37" s="62">
        <v>45169</v>
      </c>
      <c r="AK37" s="26" t="s">
        <v>116</v>
      </c>
      <c r="AL37" s="44" t="s">
        <v>94</v>
      </c>
      <c r="AM37" s="44" t="s">
        <v>95</v>
      </c>
      <c r="AN37" s="43" t="s">
        <v>46</v>
      </c>
      <c r="AO37" s="25" t="s">
        <v>47</v>
      </c>
    </row>
    <row r="38" spans="1:42" s="28" customFormat="1" ht="98.25" hidden="1" customHeight="1" x14ac:dyDescent="0.25">
      <c r="A38" s="43" t="s">
        <v>40</v>
      </c>
      <c r="B38" s="60" t="s">
        <v>41</v>
      </c>
      <c r="C38" s="60">
        <v>526</v>
      </c>
      <c r="D38" s="60" t="s">
        <v>70</v>
      </c>
      <c r="E38" s="60" t="s">
        <v>70</v>
      </c>
      <c r="F38" s="44" t="s">
        <v>114</v>
      </c>
      <c r="G38" s="44" t="s">
        <v>117</v>
      </c>
      <c r="H38" s="33">
        <v>0.25</v>
      </c>
      <c r="I38" s="230"/>
      <c r="J38" s="31"/>
      <c r="K38" s="31"/>
      <c r="L38" s="31"/>
      <c r="M38" s="31"/>
      <c r="N38" s="31"/>
      <c r="O38" s="31"/>
      <c r="P38" s="31"/>
      <c r="Q38" s="31"/>
      <c r="R38" s="31"/>
      <c r="S38" s="31"/>
      <c r="T38" s="31">
        <v>0.5</v>
      </c>
      <c r="U38" s="31"/>
      <c r="V38" s="31"/>
      <c r="W38" s="31"/>
      <c r="X38" s="31"/>
      <c r="Y38" s="31"/>
      <c r="Z38" s="31"/>
      <c r="AA38" s="31"/>
      <c r="AB38" s="31"/>
      <c r="AC38" s="31"/>
      <c r="AD38" s="31"/>
      <c r="AE38" s="31"/>
      <c r="AF38" s="31">
        <v>0.5</v>
      </c>
      <c r="AG38" s="31"/>
      <c r="AH38" s="31">
        <f t="shared" si="0"/>
        <v>1</v>
      </c>
      <c r="AI38" s="62">
        <v>44928</v>
      </c>
      <c r="AJ38" s="62">
        <v>45291</v>
      </c>
      <c r="AK38" s="26" t="s">
        <v>118</v>
      </c>
      <c r="AL38" s="44" t="s">
        <v>94</v>
      </c>
      <c r="AM38" s="44" t="s">
        <v>95</v>
      </c>
      <c r="AN38" s="43" t="s">
        <v>46</v>
      </c>
      <c r="AO38" s="25" t="s">
        <v>47</v>
      </c>
    </row>
    <row r="39" spans="1:42" s="28" customFormat="1" ht="111" hidden="1" customHeight="1" x14ac:dyDescent="0.25">
      <c r="A39" s="43" t="s">
        <v>40</v>
      </c>
      <c r="B39" s="60" t="s">
        <v>41</v>
      </c>
      <c r="C39" s="60">
        <v>526</v>
      </c>
      <c r="D39" s="60" t="s">
        <v>70</v>
      </c>
      <c r="E39" s="60" t="s">
        <v>70</v>
      </c>
      <c r="F39" s="44" t="s">
        <v>114</v>
      </c>
      <c r="G39" s="44" t="s">
        <v>119</v>
      </c>
      <c r="H39" s="33">
        <v>0.5</v>
      </c>
      <c r="I39" s="231"/>
      <c r="J39" s="31"/>
      <c r="K39" s="31"/>
      <c r="L39" s="31"/>
      <c r="M39" s="31"/>
      <c r="N39" s="31">
        <v>0.5</v>
      </c>
      <c r="O39" s="31"/>
      <c r="P39" s="31"/>
      <c r="Q39" s="31"/>
      <c r="R39" s="31"/>
      <c r="S39" s="31"/>
      <c r="T39" s="31"/>
      <c r="U39" s="31"/>
      <c r="V39" s="31"/>
      <c r="W39" s="31"/>
      <c r="X39" s="31"/>
      <c r="Y39" s="31"/>
      <c r="Z39" s="31">
        <v>0.5</v>
      </c>
      <c r="AA39" s="31"/>
      <c r="AB39" s="31"/>
      <c r="AC39" s="31"/>
      <c r="AD39" s="31"/>
      <c r="AE39" s="31"/>
      <c r="AF39" s="31"/>
      <c r="AG39" s="31"/>
      <c r="AH39" s="31">
        <f t="shared" si="0"/>
        <v>1</v>
      </c>
      <c r="AI39" s="62">
        <v>44986</v>
      </c>
      <c r="AJ39" s="62">
        <v>45199</v>
      </c>
      <c r="AK39" s="26" t="s">
        <v>120</v>
      </c>
      <c r="AL39" s="44" t="s">
        <v>94</v>
      </c>
      <c r="AM39" s="44" t="s">
        <v>95</v>
      </c>
      <c r="AN39" s="43" t="s">
        <v>46</v>
      </c>
      <c r="AO39" s="25" t="s">
        <v>47</v>
      </c>
    </row>
    <row r="40" spans="1:42" s="28" customFormat="1" ht="60" hidden="1" x14ac:dyDescent="0.25">
      <c r="A40" s="43" t="s">
        <v>40</v>
      </c>
      <c r="B40" s="60" t="s">
        <v>41</v>
      </c>
      <c r="C40" s="60">
        <v>526</v>
      </c>
      <c r="D40" s="60" t="s">
        <v>70</v>
      </c>
      <c r="E40" s="60" t="s">
        <v>70</v>
      </c>
      <c r="F40" s="44" t="s">
        <v>121</v>
      </c>
      <c r="G40" s="44" t="s">
        <v>122</v>
      </c>
      <c r="H40" s="33">
        <v>0.2</v>
      </c>
      <c r="I40" s="229">
        <f>+H40+H41</f>
        <v>1</v>
      </c>
      <c r="J40" s="31"/>
      <c r="K40" s="31"/>
      <c r="L40" s="31">
        <v>1</v>
      </c>
      <c r="M40" s="31"/>
      <c r="N40" s="31"/>
      <c r="O40" s="31"/>
      <c r="P40" s="31"/>
      <c r="Q40" s="31"/>
      <c r="R40" s="31"/>
      <c r="S40" s="31"/>
      <c r="T40" s="31"/>
      <c r="U40" s="31"/>
      <c r="V40" s="31"/>
      <c r="W40" s="31"/>
      <c r="X40" s="31"/>
      <c r="Y40" s="31"/>
      <c r="Z40" s="31"/>
      <c r="AA40" s="31"/>
      <c r="AB40" s="31"/>
      <c r="AC40" s="31"/>
      <c r="AD40" s="31"/>
      <c r="AE40" s="31"/>
      <c r="AF40" s="31"/>
      <c r="AG40" s="31"/>
      <c r="AH40" s="31">
        <f t="shared" si="0"/>
        <v>1</v>
      </c>
      <c r="AI40" s="62">
        <v>44958</v>
      </c>
      <c r="AJ40" s="62">
        <v>44985</v>
      </c>
      <c r="AK40" s="26" t="s">
        <v>123</v>
      </c>
      <c r="AL40" s="44" t="s">
        <v>94</v>
      </c>
      <c r="AM40" s="44" t="s">
        <v>95</v>
      </c>
      <c r="AN40" s="43" t="s">
        <v>46</v>
      </c>
      <c r="AO40" s="25" t="s">
        <v>47</v>
      </c>
    </row>
    <row r="41" spans="1:42" s="28" customFormat="1" ht="60" hidden="1" x14ac:dyDescent="0.25">
      <c r="A41" s="43" t="s">
        <v>40</v>
      </c>
      <c r="B41" s="60" t="s">
        <v>41</v>
      </c>
      <c r="C41" s="60">
        <v>526</v>
      </c>
      <c r="D41" s="60" t="s">
        <v>70</v>
      </c>
      <c r="E41" s="60" t="s">
        <v>70</v>
      </c>
      <c r="F41" s="44" t="s">
        <v>121</v>
      </c>
      <c r="G41" s="44" t="s">
        <v>124</v>
      </c>
      <c r="H41" s="33">
        <v>0.8</v>
      </c>
      <c r="I41" s="231"/>
      <c r="J41" s="31"/>
      <c r="K41" s="31"/>
      <c r="L41" s="31"/>
      <c r="M41" s="31"/>
      <c r="N41" s="31"/>
      <c r="O41" s="31"/>
      <c r="P41" s="31">
        <v>0.25</v>
      </c>
      <c r="Q41" s="31"/>
      <c r="R41" s="31"/>
      <c r="S41" s="31"/>
      <c r="T41" s="31"/>
      <c r="U41" s="31"/>
      <c r="V41" s="31">
        <v>0.25</v>
      </c>
      <c r="W41" s="31"/>
      <c r="X41" s="31"/>
      <c r="Y41" s="31"/>
      <c r="Z41" s="31">
        <v>0.25</v>
      </c>
      <c r="AA41" s="31"/>
      <c r="AB41" s="31"/>
      <c r="AC41" s="31"/>
      <c r="AD41" s="31"/>
      <c r="AE41" s="31"/>
      <c r="AF41" s="31">
        <v>0.25</v>
      </c>
      <c r="AG41" s="31"/>
      <c r="AH41" s="31">
        <f>+J41+L41+N41+P41+R41+T41+V41+X41+Z41+AB41+AD41+AF41</f>
        <v>1</v>
      </c>
      <c r="AI41" s="62">
        <v>44986</v>
      </c>
      <c r="AJ41" s="62">
        <v>45291</v>
      </c>
      <c r="AK41" s="26" t="s">
        <v>108</v>
      </c>
      <c r="AL41" s="44" t="s">
        <v>94</v>
      </c>
      <c r="AM41" s="44" t="s">
        <v>95</v>
      </c>
      <c r="AN41" s="43" t="s">
        <v>46</v>
      </c>
      <c r="AO41" s="25" t="s">
        <v>47</v>
      </c>
    </row>
    <row r="42" spans="1:42" s="28" customFormat="1" ht="60" hidden="1" x14ac:dyDescent="0.25">
      <c r="A42" s="43" t="s">
        <v>40</v>
      </c>
      <c r="B42" s="60" t="s">
        <v>41</v>
      </c>
      <c r="C42" s="60">
        <v>526</v>
      </c>
      <c r="D42" s="60" t="s">
        <v>70</v>
      </c>
      <c r="E42" s="60" t="s">
        <v>70</v>
      </c>
      <c r="F42" s="44" t="s">
        <v>111</v>
      </c>
      <c r="G42" s="44" t="s">
        <v>112</v>
      </c>
      <c r="H42" s="33">
        <v>1</v>
      </c>
      <c r="I42" s="33">
        <v>1</v>
      </c>
      <c r="J42" s="31"/>
      <c r="K42" s="31"/>
      <c r="L42" s="31"/>
      <c r="M42" s="31"/>
      <c r="N42" s="30"/>
      <c r="O42" s="31"/>
      <c r="P42" s="31">
        <v>0.25</v>
      </c>
      <c r="Q42" s="31"/>
      <c r="R42" s="31"/>
      <c r="S42" s="31"/>
      <c r="T42" s="30"/>
      <c r="U42" s="31"/>
      <c r="V42" s="31">
        <v>0.25</v>
      </c>
      <c r="W42" s="31"/>
      <c r="X42" s="31"/>
      <c r="Y42" s="31"/>
      <c r="Z42" s="30"/>
      <c r="AA42" s="31"/>
      <c r="AB42" s="31">
        <v>0.25</v>
      </c>
      <c r="AC42" s="31"/>
      <c r="AD42" s="31"/>
      <c r="AE42" s="31"/>
      <c r="AF42" s="31">
        <v>0.25</v>
      </c>
      <c r="AG42" s="31"/>
      <c r="AH42" s="31">
        <f>+J42+L42+N42+P42+R42+T42+V42+X42+Z42+AB42+AD42+AF42</f>
        <v>1</v>
      </c>
      <c r="AI42" s="62">
        <v>44986</v>
      </c>
      <c r="AJ42" s="62">
        <v>45291</v>
      </c>
      <c r="AK42" s="26" t="s">
        <v>113</v>
      </c>
      <c r="AL42" s="44" t="s">
        <v>94</v>
      </c>
      <c r="AM42" s="44" t="s">
        <v>95</v>
      </c>
      <c r="AN42" s="43" t="s">
        <v>46</v>
      </c>
      <c r="AO42" s="25" t="s">
        <v>47</v>
      </c>
    </row>
    <row r="43" spans="1:42" s="28" customFormat="1" ht="67.5" customHeight="1" x14ac:dyDescent="0.25">
      <c r="A43" s="43" t="s">
        <v>40</v>
      </c>
      <c r="B43" s="60" t="s">
        <v>41</v>
      </c>
      <c r="C43" s="60">
        <v>527</v>
      </c>
      <c r="D43" s="60" t="s">
        <v>70</v>
      </c>
      <c r="E43" s="60" t="s">
        <v>70</v>
      </c>
      <c r="F43" s="44" t="s">
        <v>125</v>
      </c>
      <c r="G43" s="44" t="s">
        <v>126</v>
      </c>
      <c r="H43" s="31">
        <v>1</v>
      </c>
      <c r="I43" s="65">
        <f>+H43</f>
        <v>1</v>
      </c>
      <c r="J43" s="31" t="s">
        <v>127</v>
      </c>
      <c r="K43" s="31" t="s">
        <v>127</v>
      </c>
      <c r="L43" s="31" t="s">
        <v>127</v>
      </c>
      <c r="M43" s="31" t="s">
        <v>127</v>
      </c>
      <c r="N43" s="31" t="s">
        <v>127</v>
      </c>
      <c r="O43" s="31" t="s">
        <v>127</v>
      </c>
      <c r="P43" s="31" t="s">
        <v>127</v>
      </c>
      <c r="Q43" s="31" t="s">
        <v>127</v>
      </c>
      <c r="R43" s="31" t="s">
        <v>127</v>
      </c>
      <c r="S43" s="31" t="s">
        <v>127</v>
      </c>
      <c r="T43" s="31">
        <v>0.3</v>
      </c>
      <c r="U43" s="31" t="s">
        <v>127</v>
      </c>
      <c r="V43" s="31">
        <v>0.3</v>
      </c>
      <c r="W43" s="31" t="s">
        <v>127</v>
      </c>
      <c r="X43" s="31">
        <v>0.4</v>
      </c>
      <c r="Y43" s="31" t="s">
        <v>127</v>
      </c>
      <c r="Z43" s="31" t="s">
        <v>127</v>
      </c>
      <c r="AA43" s="31" t="s">
        <v>127</v>
      </c>
      <c r="AB43" s="31" t="s">
        <v>127</v>
      </c>
      <c r="AC43" s="31" t="s">
        <v>127</v>
      </c>
      <c r="AD43" s="31" t="s">
        <v>127</v>
      </c>
      <c r="AE43" s="31" t="s">
        <v>127</v>
      </c>
      <c r="AF43" s="31" t="s">
        <v>127</v>
      </c>
      <c r="AG43" s="31" t="s">
        <v>127</v>
      </c>
      <c r="AH43" s="31">
        <v>1</v>
      </c>
      <c r="AI43" s="62">
        <v>45078</v>
      </c>
      <c r="AJ43" s="62">
        <v>45169</v>
      </c>
      <c r="AK43" s="43" t="s">
        <v>128</v>
      </c>
      <c r="AL43" s="43" t="s">
        <v>702</v>
      </c>
      <c r="AM43" s="43" t="s">
        <v>158</v>
      </c>
      <c r="AN43" s="43" t="s">
        <v>46</v>
      </c>
      <c r="AO43" s="43" t="s">
        <v>716</v>
      </c>
    </row>
    <row r="44" spans="1:42" s="28" customFormat="1" ht="67.5" customHeight="1" x14ac:dyDescent="0.25">
      <c r="A44" s="106" t="s">
        <v>40</v>
      </c>
      <c r="B44" s="107" t="s">
        <v>41</v>
      </c>
      <c r="C44" s="107">
        <v>527</v>
      </c>
      <c r="D44" s="107" t="s">
        <v>70</v>
      </c>
      <c r="E44" s="107" t="s">
        <v>70</v>
      </c>
      <c r="F44" s="108" t="s">
        <v>125</v>
      </c>
      <c r="G44" s="108" t="s">
        <v>126</v>
      </c>
      <c r="H44" s="109">
        <v>1</v>
      </c>
      <c r="I44" s="123">
        <f>+H44</f>
        <v>1</v>
      </c>
      <c r="J44" s="109" t="s">
        <v>127</v>
      </c>
      <c r="K44" s="109" t="s">
        <v>127</v>
      </c>
      <c r="L44" s="109" t="s">
        <v>127</v>
      </c>
      <c r="M44" s="109" t="s">
        <v>127</v>
      </c>
      <c r="N44" s="109" t="s">
        <v>127</v>
      </c>
      <c r="O44" s="109" t="s">
        <v>127</v>
      </c>
      <c r="P44" s="109">
        <v>0.3</v>
      </c>
      <c r="Q44" s="109" t="s">
        <v>127</v>
      </c>
      <c r="R44" s="109">
        <v>0.1</v>
      </c>
      <c r="S44" s="109" t="s">
        <v>127</v>
      </c>
      <c r="T44" s="109">
        <v>0.1</v>
      </c>
      <c r="U44" s="109" t="s">
        <v>127</v>
      </c>
      <c r="V44" s="109">
        <v>0.2</v>
      </c>
      <c r="W44" s="109" t="s">
        <v>127</v>
      </c>
      <c r="X44" s="109">
        <v>0.3</v>
      </c>
      <c r="Y44" s="109" t="s">
        <v>127</v>
      </c>
      <c r="Z44" s="109" t="s">
        <v>127</v>
      </c>
      <c r="AA44" s="109" t="s">
        <v>127</v>
      </c>
      <c r="AB44" s="109" t="s">
        <v>127</v>
      </c>
      <c r="AC44" s="109" t="s">
        <v>127</v>
      </c>
      <c r="AD44" s="109" t="s">
        <v>127</v>
      </c>
      <c r="AE44" s="109" t="s">
        <v>127</v>
      </c>
      <c r="AF44" s="109" t="s">
        <v>127</v>
      </c>
      <c r="AG44" s="109" t="s">
        <v>127</v>
      </c>
      <c r="AH44" s="109">
        <v>1</v>
      </c>
      <c r="AI44" s="124">
        <v>45017</v>
      </c>
      <c r="AJ44" s="124">
        <v>45169</v>
      </c>
      <c r="AK44" s="106" t="s">
        <v>128</v>
      </c>
      <c r="AL44" s="106" t="s">
        <v>702</v>
      </c>
      <c r="AM44" s="106" t="s">
        <v>764</v>
      </c>
      <c r="AN44" s="106" t="s">
        <v>765</v>
      </c>
      <c r="AO44" s="106" t="s">
        <v>766</v>
      </c>
      <c r="AP44" s="115" t="s">
        <v>767</v>
      </c>
    </row>
    <row r="45" spans="1:42" s="28" customFormat="1" ht="60" hidden="1" x14ac:dyDescent="0.25">
      <c r="A45" s="43" t="s">
        <v>40</v>
      </c>
      <c r="B45" s="60" t="s">
        <v>41</v>
      </c>
      <c r="C45" s="60">
        <v>527</v>
      </c>
      <c r="D45" s="60" t="s">
        <v>70</v>
      </c>
      <c r="E45" s="60" t="s">
        <v>70</v>
      </c>
      <c r="F45" s="44" t="s">
        <v>129</v>
      </c>
      <c r="G45" s="44" t="s">
        <v>130</v>
      </c>
      <c r="H45" s="31">
        <v>0.2</v>
      </c>
      <c r="I45" s="244">
        <f>SUM(H45:H49)</f>
        <v>1</v>
      </c>
      <c r="J45" s="63">
        <v>0.1</v>
      </c>
      <c r="K45" s="60"/>
      <c r="L45" s="63">
        <v>0.1</v>
      </c>
      <c r="M45" s="60"/>
      <c r="N45" s="63">
        <v>0.05</v>
      </c>
      <c r="O45" s="60"/>
      <c r="P45" s="63">
        <v>0.05</v>
      </c>
      <c r="Q45" s="60"/>
      <c r="R45" s="63">
        <v>0.05</v>
      </c>
      <c r="S45" s="60"/>
      <c r="T45" s="63">
        <v>0.05</v>
      </c>
      <c r="U45" s="60"/>
      <c r="V45" s="63">
        <v>0.1</v>
      </c>
      <c r="W45" s="60"/>
      <c r="X45" s="63">
        <v>0.1</v>
      </c>
      <c r="Y45" s="60"/>
      <c r="Z45" s="63">
        <v>0.1</v>
      </c>
      <c r="AA45" s="60"/>
      <c r="AB45" s="63">
        <v>0.1</v>
      </c>
      <c r="AC45" s="60"/>
      <c r="AD45" s="63">
        <v>0.1</v>
      </c>
      <c r="AE45" s="60"/>
      <c r="AF45" s="63">
        <v>0.1</v>
      </c>
      <c r="AG45" s="60"/>
      <c r="AH45" s="31">
        <f t="shared" si="0"/>
        <v>0.99999999999999989</v>
      </c>
      <c r="AI45" s="64">
        <v>44927</v>
      </c>
      <c r="AJ45" s="64">
        <v>45291</v>
      </c>
      <c r="AK45" s="43" t="s">
        <v>131</v>
      </c>
      <c r="AL45" s="43" t="s">
        <v>69</v>
      </c>
      <c r="AM45" s="43" t="s">
        <v>705</v>
      </c>
      <c r="AN45" s="43" t="s">
        <v>46</v>
      </c>
      <c r="AO45" s="25" t="s">
        <v>47</v>
      </c>
    </row>
    <row r="46" spans="1:42" s="28" customFormat="1" ht="75" hidden="1" x14ac:dyDescent="0.25">
      <c r="A46" s="43" t="s">
        <v>40</v>
      </c>
      <c r="B46" s="60" t="s">
        <v>41</v>
      </c>
      <c r="C46" s="60">
        <v>527</v>
      </c>
      <c r="D46" s="60" t="s">
        <v>70</v>
      </c>
      <c r="E46" s="60" t="s">
        <v>70</v>
      </c>
      <c r="F46" s="44" t="s">
        <v>129</v>
      </c>
      <c r="G46" s="44" t="s">
        <v>132</v>
      </c>
      <c r="H46" s="31">
        <v>0.25</v>
      </c>
      <c r="I46" s="237"/>
      <c r="J46" s="60"/>
      <c r="K46" s="60"/>
      <c r="L46" s="60"/>
      <c r="M46" s="60"/>
      <c r="N46" s="60"/>
      <c r="O46" s="60"/>
      <c r="P46" s="60"/>
      <c r="Q46" s="60"/>
      <c r="R46" s="60"/>
      <c r="S46" s="60"/>
      <c r="T46" s="63">
        <v>0.5</v>
      </c>
      <c r="U46" s="60"/>
      <c r="V46" s="63">
        <v>0.5</v>
      </c>
      <c r="W46" s="60"/>
      <c r="X46" s="60"/>
      <c r="Y46" s="60"/>
      <c r="Z46" s="60"/>
      <c r="AA46" s="60"/>
      <c r="AB46" s="60"/>
      <c r="AC46" s="60"/>
      <c r="AD46" s="60"/>
      <c r="AE46" s="60"/>
      <c r="AF46" s="60"/>
      <c r="AG46" s="60"/>
      <c r="AH46" s="31">
        <f t="shared" si="0"/>
        <v>1</v>
      </c>
      <c r="AI46" s="64">
        <v>45078</v>
      </c>
      <c r="AJ46" s="64">
        <v>45137</v>
      </c>
      <c r="AK46" s="43" t="s">
        <v>133</v>
      </c>
      <c r="AL46" s="43" t="s">
        <v>698</v>
      </c>
      <c r="AM46" s="43" t="s">
        <v>705</v>
      </c>
      <c r="AN46" s="43" t="s">
        <v>46</v>
      </c>
      <c r="AO46" s="25" t="s">
        <v>47</v>
      </c>
    </row>
    <row r="47" spans="1:42" s="28" customFormat="1" ht="60" hidden="1" x14ac:dyDescent="0.25">
      <c r="A47" s="43" t="s">
        <v>40</v>
      </c>
      <c r="B47" s="60" t="s">
        <v>41</v>
      </c>
      <c r="C47" s="60">
        <v>527</v>
      </c>
      <c r="D47" s="60" t="s">
        <v>70</v>
      </c>
      <c r="E47" s="60" t="s">
        <v>70</v>
      </c>
      <c r="F47" s="44" t="s">
        <v>129</v>
      </c>
      <c r="G47" s="44" t="s">
        <v>134</v>
      </c>
      <c r="H47" s="31">
        <v>0.15</v>
      </c>
      <c r="I47" s="237"/>
      <c r="J47" s="60"/>
      <c r="K47" s="60"/>
      <c r="L47" s="63">
        <v>0.33</v>
      </c>
      <c r="M47" s="60"/>
      <c r="N47" s="63">
        <v>0.33</v>
      </c>
      <c r="O47" s="60"/>
      <c r="P47" s="63">
        <v>0.34</v>
      </c>
      <c r="Q47" s="60"/>
      <c r="R47" s="63"/>
      <c r="S47" s="60"/>
      <c r="T47" s="63"/>
      <c r="U47" s="60"/>
      <c r="V47" s="63"/>
      <c r="W47" s="60"/>
      <c r="X47" s="60"/>
      <c r="Y47" s="60"/>
      <c r="Z47" s="60"/>
      <c r="AA47" s="60"/>
      <c r="AB47" s="60"/>
      <c r="AC47" s="60"/>
      <c r="AD47" s="60"/>
      <c r="AE47" s="60"/>
      <c r="AF47" s="60"/>
      <c r="AG47" s="60"/>
      <c r="AH47" s="31">
        <f t="shared" si="0"/>
        <v>1</v>
      </c>
      <c r="AI47" s="64">
        <v>44958</v>
      </c>
      <c r="AJ47" s="64">
        <v>45046</v>
      </c>
      <c r="AK47" s="43" t="s">
        <v>135</v>
      </c>
      <c r="AL47" s="43" t="s">
        <v>69</v>
      </c>
      <c r="AM47" s="43" t="s">
        <v>705</v>
      </c>
      <c r="AN47" s="43" t="s">
        <v>46</v>
      </c>
      <c r="AO47" s="25" t="s">
        <v>47</v>
      </c>
    </row>
    <row r="48" spans="1:42" s="28" customFormat="1" ht="75" hidden="1" x14ac:dyDescent="0.25">
      <c r="A48" s="43" t="s">
        <v>40</v>
      </c>
      <c r="B48" s="60" t="s">
        <v>41</v>
      </c>
      <c r="C48" s="60">
        <v>527</v>
      </c>
      <c r="D48" s="60" t="s">
        <v>70</v>
      </c>
      <c r="E48" s="60" t="s">
        <v>70</v>
      </c>
      <c r="F48" s="44" t="s">
        <v>129</v>
      </c>
      <c r="G48" s="44" t="s">
        <v>136</v>
      </c>
      <c r="H48" s="31">
        <v>0.2</v>
      </c>
      <c r="I48" s="237"/>
      <c r="J48" s="60"/>
      <c r="K48" s="60"/>
      <c r="L48" s="60"/>
      <c r="M48" s="60"/>
      <c r="N48" s="60"/>
      <c r="O48" s="60"/>
      <c r="P48" s="60"/>
      <c r="Q48" s="60"/>
      <c r="R48" s="63">
        <v>1</v>
      </c>
      <c r="S48" s="60"/>
      <c r="T48" s="63"/>
      <c r="U48" s="60"/>
      <c r="V48" s="60"/>
      <c r="W48" s="60"/>
      <c r="X48" s="60"/>
      <c r="Y48" s="60"/>
      <c r="Z48" s="60"/>
      <c r="AA48" s="60"/>
      <c r="AB48" s="60"/>
      <c r="AC48" s="60"/>
      <c r="AD48" s="60"/>
      <c r="AE48" s="60"/>
      <c r="AF48" s="60"/>
      <c r="AG48" s="60"/>
      <c r="AH48" s="31">
        <f t="shared" si="0"/>
        <v>1</v>
      </c>
      <c r="AI48" s="64">
        <v>45047</v>
      </c>
      <c r="AJ48" s="64">
        <v>45076</v>
      </c>
      <c r="AK48" s="43" t="s">
        <v>137</v>
      </c>
      <c r="AL48" s="43" t="s">
        <v>698</v>
      </c>
      <c r="AM48" s="43" t="s">
        <v>705</v>
      </c>
      <c r="AN48" s="43" t="s">
        <v>46</v>
      </c>
      <c r="AO48" s="25" t="s">
        <v>47</v>
      </c>
    </row>
    <row r="49" spans="1:42" s="28" customFormat="1" ht="60" hidden="1" x14ac:dyDescent="0.25">
      <c r="A49" s="43" t="s">
        <v>40</v>
      </c>
      <c r="B49" s="60" t="s">
        <v>41</v>
      </c>
      <c r="C49" s="60">
        <v>527</v>
      </c>
      <c r="D49" s="60" t="s">
        <v>70</v>
      </c>
      <c r="E49" s="60" t="s">
        <v>70</v>
      </c>
      <c r="F49" s="44" t="s">
        <v>129</v>
      </c>
      <c r="G49" s="44" t="s">
        <v>138</v>
      </c>
      <c r="H49" s="31">
        <v>0.2</v>
      </c>
      <c r="I49" s="237"/>
      <c r="J49" s="60"/>
      <c r="K49" s="60"/>
      <c r="L49" s="60"/>
      <c r="M49" s="60"/>
      <c r="N49" s="63">
        <v>0.5</v>
      </c>
      <c r="O49" s="60"/>
      <c r="P49" s="60"/>
      <c r="Q49" s="60"/>
      <c r="R49" s="60"/>
      <c r="S49" s="60"/>
      <c r="T49" s="60"/>
      <c r="U49" s="60"/>
      <c r="V49" s="60"/>
      <c r="W49" s="60"/>
      <c r="X49" s="60"/>
      <c r="Y49" s="60"/>
      <c r="Z49" s="63">
        <v>0.5</v>
      </c>
      <c r="AA49" s="60"/>
      <c r="AB49" s="60"/>
      <c r="AC49" s="60"/>
      <c r="AD49" s="60"/>
      <c r="AE49" s="60"/>
      <c r="AF49" s="60"/>
      <c r="AG49" s="60"/>
      <c r="AH49" s="31">
        <f t="shared" si="0"/>
        <v>1</v>
      </c>
      <c r="AI49" s="64">
        <v>44986</v>
      </c>
      <c r="AJ49" s="64">
        <v>45199</v>
      </c>
      <c r="AK49" s="43" t="s">
        <v>139</v>
      </c>
      <c r="AL49" s="43" t="s">
        <v>69</v>
      </c>
      <c r="AM49" s="43" t="s">
        <v>705</v>
      </c>
      <c r="AN49" s="43" t="s">
        <v>46</v>
      </c>
      <c r="AO49" s="25" t="s">
        <v>47</v>
      </c>
    </row>
    <row r="50" spans="1:42" s="28" customFormat="1" ht="75" hidden="1" x14ac:dyDescent="0.25">
      <c r="A50" s="43" t="s">
        <v>40</v>
      </c>
      <c r="B50" s="60" t="s">
        <v>41</v>
      </c>
      <c r="C50" s="60">
        <v>527</v>
      </c>
      <c r="D50" s="60" t="s">
        <v>70</v>
      </c>
      <c r="E50" s="60" t="s">
        <v>70</v>
      </c>
      <c r="F50" s="44" t="s">
        <v>140</v>
      </c>
      <c r="G50" s="44" t="s">
        <v>141</v>
      </c>
      <c r="H50" s="33">
        <v>0.5</v>
      </c>
      <c r="I50" s="240">
        <f>+H50+H51</f>
        <v>1</v>
      </c>
      <c r="J50" s="60"/>
      <c r="K50" s="60"/>
      <c r="L50" s="60"/>
      <c r="M50" s="60"/>
      <c r="N50" s="60"/>
      <c r="O50" s="60"/>
      <c r="P50" s="63">
        <v>0.33</v>
      </c>
      <c r="Q50" s="60"/>
      <c r="R50" s="63">
        <v>0.33</v>
      </c>
      <c r="S50" s="60"/>
      <c r="T50" s="63">
        <v>0.34</v>
      </c>
      <c r="U50" s="60"/>
      <c r="V50" s="60"/>
      <c r="W50" s="60"/>
      <c r="X50" s="60"/>
      <c r="Y50" s="60"/>
      <c r="Z50" s="60"/>
      <c r="AA50" s="60"/>
      <c r="AB50" s="60"/>
      <c r="AC50" s="60"/>
      <c r="AD50" s="60"/>
      <c r="AE50" s="60"/>
      <c r="AF50" s="60"/>
      <c r="AG50" s="60"/>
      <c r="AH50" s="31">
        <f t="shared" si="0"/>
        <v>1</v>
      </c>
      <c r="AI50" s="64">
        <v>45017</v>
      </c>
      <c r="AJ50" s="64">
        <v>45107</v>
      </c>
      <c r="AK50" s="43" t="s">
        <v>142</v>
      </c>
      <c r="AL50" s="43" t="s">
        <v>698</v>
      </c>
      <c r="AM50" s="43" t="s">
        <v>705</v>
      </c>
      <c r="AN50" s="43" t="s">
        <v>46</v>
      </c>
      <c r="AO50" s="25" t="s">
        <v>47</v>
      </c>
    </row>
    <row r="51" spans="1:42" s="28" customFormat="1" ht="88.5" hidden="1" customHeight="1" x14ac:dyDescent="0.25">
      <c r="A51" s="43" t="s">
        <v>40</v>
      </c>
      <c r="B51" s="60" t="s">
        <v>41</v>
      </c>
      <c r="C51" s="60">
        <v>527</v>
      </c>
      <c r="D51" s="60" t="s">
        <v>70</v>
      </c>
      <c r="E51" s="60" t="s">
        <v>70</v>
      </c>
      <c r="F51" s="44" t="s">
        <v>140</v>
      </c>
      <c r="G51" s="44" t="s">
        <v>143</v>
      </c>
      <c r="H51" s="33">
        <v>0.5</v>
      </c>
      <c r="I51" s="258"/>
      <c r="J51" s="60"/>
      <c r="K51" s="60"/>
      <c r="L51" s="60"/>
      <c r="M51" s="60"/>
      <c r="N51" s="60"/>
      <c r="O51" s="60"/>
      <c r="P51" s="63">
        <v>0.2</v>
      </c>
      <c r="Q51" s="60"/>
      <c r="R51" s="63">
        <v>0.2</v>
      </c>
      <c r="S51" s="60"/>
      <c r="T51" s="63">
        <v>0.2</v>
      </c>
      <c r="U51" s="60"/>
      <c r="V51" s="63">
        <v>0.2</v>
      </c>
      <c r="W51" s="60"/>
      <c r="X51" s="63">
        <v>0.2</v>
      </c>
      <c r="Y51" s="60"/>
      <c r="Z51" s="60"/>
      <c r="AA51" s="60"/>
      <c r="AB51" s="60"/>
      <c r="AC51" s="60"/>
      <c r="AD51" s="60"/>
      <c r="AE51" s="60"/>
      <c r="AF51" s="60"/>
      <c r="AG51" s="60"/>
      <c r="AH51" s="31">
        <f t="shared" si="0"/>
        <v>1</v>
      </c>
      <c r="AI51" s="64">
        <v>45017</v>
      </c>
      <c r="AJ51" s="64">
        <v>45168</v>
      </c>
      <c r="AK51" s="43" t="s">
        <v>144</v>
      </c>
      <c r="AL51" s="43" t="s">
        <v>698</v>
      </c>
      <c r="AM51" s="43" t="s">
        <v>705</v>
      </c>
      <c r="AN51" s="43" t="s">
        <v>46</v>
      </c>
      <c r="AO51" s="25" t="s">
        <v>47</v>
      </c>
    </row>
    <row r="52" spans="1:42" s="28" customFormat="1" ht="75" hidden="1" x14ac:dyDescent="0.25">
      <c r="A52" s="43" t="s">
        <v>40</v>
      </c>
      <c r="B52" s="60" t="s">
        <v>41</v>
      </c>
      <c r="C52" s="60">
        <v>527</v>
      </c>
      <c r="D52" s="60" t="s">
        <v>70</v>
      </c>
      <c r="E52" s="60" t="s">
        <v>70</v>
      </c>
      <c r="F52" s="44" t="s">
        <v>145</v>
      </c>
      <c r="G52" s="44" t="s">
        <v>146</v>
      </c>
      <c r="H52" s="33">
        <v>0.5</v>
      </c>
      <c r="I52" s="244">
        <f>SUM(H52:H53)</f>
        <v>1</v>
      </c>
      <c r="J52" s="63">
        <v>0.33329999999999999</v>
      </c>
      <c r="K52" s="66"/>
      <c r="L52" s="63">
        <v>0.33329999999999999</v>
      </c>
      <c r="M52" s="66"/>
      <c r="N52" s="63">
        <v>0.33329999999999999</v>
      </c>
      <c r="O52" s="60"/>
      <c r="P52" s="60"/>
      <c r="Q52" s="60"/>
      <c r="R52" s="60"/>
      <c r="S52" s="60"/>
      <c r="T52" s="63"/>
      <c r="U52" s="60"/>
      <c r="V52" s="60"/>
      <c r="W52" s="60"/>
      <c r="X52" s="60"/>
      <c r="Y52" s="60"/>
      <c r="Z52" s="63"/>
      <c r="AA52" s="60"/>
      <c r="AB52" s="60"/>
      <c r="AC52" s="60"/>
      <c r="AD52" s="60"/>
      <c r="AE52" s="60"/>
      <c r="AF52" s="63"/>
      <c r="AG52" s="60"/>
      <c r="AH52" s="31">
        <f t="shared" si="0"/>
        <v>0.99990000000000001</v>
      </c>
      <c r="AI52" s="64">
        <v>44928</v>
      </c>
      <c r="AJ52" s="64">
        <v>45016</v>
      </c>
      <c r="AK52" s="43" t="s">
        <v>147</v>
      </c>
      <c r="AL52" s="43" t="s">
        <v>698</v>
      </c>
      <c r="AM52" s="43" t="s">
        <v>705</v>
      </c>
      <c r="AN52" s="43" t="s">
        <v>46</v>
      </c>
      <c r="AO52" s="25" t="s">
        <v>47</v>
      </c>
    </row>
    <row r="53" spans="1:42" s="28" customFormat="1" ht="75" hidden="1" x14ac:dyDescent="0.25">
      <c r="A53" s="43" t="s">
        <v>40</v>
      </c>
      <c r="B53" s="60" t="s">
        <v>41</v>
      </c>
      <c r="C53" s="60">
        <v>527</v>
      </c>
      <c r="D53" s="60" t="s">
        <v>70</v>
      </c>
      <c r="E53" s="60" t="s">
        <v>70</v>
      </c>
      <c r="F53" s="44" t="s">
        <v>145</v>
      </c>
      <c r="G53" s="44" t="s">
        <v>148</v>
      </c>
      <c r="H53" s="33">
        <v>0.5</v>
      </c>
      <c r="I53" s="237"/>
      <c r="J53" s="60"/>
      <c r="K53" s="60"/>
      <c r="L53" s="60"/>
      <c r="M53" s="60"/>
      <c r="N53" s="60"/>
      <c r="O53" s="60"/>
      <c r="P53" s="63"/>
      <c r="Q53" s="60"/>
      <c r="R53" s="63"/>
      <c r="S53" s="60"/>
      <c r="T53" s="60"/>
      <c r="U53" s="60"/>
      <c r="V53" s="63">
        <v>0.5</v>
      </c>
      <c r="W53" s="60"/>
      <c r="X53" s="63">
        <v>0.5</v>
      </c>
      <c r="Y53" s="60"/>
      <c r="Z53" s="63"/>
      <c r="AA53" s="60"/>
      <c r="AB53" s="60"/>
      <c r="AC53" s="60"/>
      <c r="AD53" s="60"/>
      <c r="AE53" s="60"/>
      <c r="AF53" s="60"/>
      <c r="AG53" s="60"/>
      <c r="AH53" s="31">
        <f t="shared" si="0"/>
        <v>1</v>
      </c>
      <c r="AI53" s="64">
        <v>45108</v>
      </c>
      <c r="AJ53" s="64">
        <v>45199</v>
      </c>
      <c r="AK53" s="43" t="s">
        <v>145</v>
      </c>
      <c r="AL53" s="43" t="s">
        <v>698</v>
      </c>
      <c r="AM53" s="43" t="s">
        <v>705</v>
      </c>
      <c r="AN53" s="43" t="s">
        <v>46</v>
      </c>
      <c r="AO53" s="25" t="s">
        <v>47</v>
      </c>
    </row>
    <row r="54" spans="1:42" s="28" customFormat="1" ht="60" hidden="1" x14ac:dyDescent="0.25">
      <c r="A54" s="43" t="s">
        <v>40</v>
      </c>
      <c r="B54" s="60" t="s">
        <v>41</v>
      </c>
      <c r="C54" s="60">
        <v>526</v>
      </c>
      <c r="D54" s="60" t="s">
        <v>70</v>
      </c>
      <c r="E54" s="60" t="s">
        <v>70</v>
      </c>
      <c r="F54" s="44" t="s">
        <v>149</v>
      </c>
      <c r="G54" s="44" t="s">
        <v>150</v>
      </c>
      <c r="H54" s="33">
        <v>1</v>
      </c>
      <c r="I54" s="63">
        <v>1</v>
      </c>
      <c r="J54" s="60"/>
      <c r="K54" s="60"/>
      <c r="L54" s="60"/>
      <c r="M54" s="60"/>
      <c r="N54" s="60"/>
      <c r="O54" s="60"/>
      <c r="P54" s="60"/>
      <c r="Q54" s="60"/>
      <c r="R54" s="60"/>
      <c r="S54" s="60"/>
      <c r="T54" s="60"/>
      <c r="U54" s="60"/>
      <c r="V54" s="63"/>
      <c r="W54" s="60"/>
      <c r="X54" s="63"/>
      <c r="Y54" s="60"/>
      <c r="Z54" s="63">
        <v>0.2</v>
      </c>
      <c r="AA54" s="60"/>
      <c r="AB54" s="63">
        <v>0.2</v>
      </c>
      <c r="AC54" s="60"/>
      <c r="AD54" s="63">
        <v>0.3</v>
      </c>
      <c r="AE54" s="60"/>
      <c r="AF54" s="67">
        <v>0.3</v>
      </c>
      <c r="AG54" s="60"/>
      <c r="AH54" s="31">
        <v>1</v>
      </c>
      <c r="AI54" s="64">
        <v>45170</v>
      </c>
      <c r="AJ54" s="64">
        <v>45290</v>
      </c>
      <c r="AK54" s="43" t="s">
        <v>151</v>
      </c>
      <c r="AL54" s="43" t="s">
        <v>69</v>
      </c>
      <c r="AM54" s="43" t="s">
        <v>746</v>
      </c>
      <c r="AN54" s="43" t="s">
        <v>46</v>
      </c>
      <c r="AO54" s="25" t="s">
        <v>47</v>
      </c>
    </row>
    <row r="55" spans="1:42" ht="143.25" hidden="1" customHeight="1" x14ac:dyDescent="0.25">
      <c r="A55" s="43" t="s">
        <v>152</v>
      </c>
      <c r="B55" s="60" t="s">
        <v>153</v>
      </c>
      <c r="C55" s="60">
        <v>329</v>
      </c>
      <c r="D55" s="240">
        <v>0.25</v>
      </c>
      <c r="E55" s="254">
        <v>1006256289</v>
      </c>
      <c r="F55" s="43" t="s">
        <v>154</v>
      </c>
      <c r="G55" s="43" t="s">
        <v>155</v>
      </c>
      <c r="H55" s="33">
        <v>0.2</v>
      </c>
      <c r="I55" s="260">
        <f>+H55+H56+H57+H58+H59+H60+H61+H62</f>
        <v>0.99999999999999989</v>
      </c>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156</v>
      </c>
      <c r="AL55" s="43" t="s">
        <v>157</v>
      </c>
      <c r="AM55" s="43" t="s">
        <v>158</v>
      </c>
      <c r="AN55" s="43" t="s">
        <v>159</v>
      </c>
      <c r="AO55" s="43" t="s">
        <v>160</v>
      </c>
    </row>
    <row r="56" spans="1:42" ht="75" hidden="1" x14ac:dyDescent="0.25">
      <c r="A56" s="43" t="s">
        <v>152</v>
      </c>
      <c r="B56" s="60" t="s">
        <v>153</v>
      </c>
      <c r="C56" s="60">
        <v>329</v>
      </c>
      <c r="D56" s="227"/>
      <c r="E56" s="255"/>
      <c r="F56" s="43" t="s">
        <v>154</v>
      </c>
      <c r="G56" s="44" t="s">
        <v>161</v>
      </c>
      <c r="H56" s="33">
        <v>0.1</v>
      </c>
      <c r="I56" s="260"/>
      <c r="J56" s="33"/>
      <c r="K56" s="33"/>
      <c r="L56" s="33"/>
      <c r="M56" s="33"/>
      <c r="N56" s="33">
        <v>0.25</v>
      </c>
      <c r="O56" s="33"/>
      <c r="P56" s="33"/>
      <c r="Q56" s="33"/>
      <c r="R56" s="33"/>
      <c r="S56" s="33"/>
      <c r="T56" s="33">
        <v>0.25</v>
      </c>
      <c r="U56" s="33"/>
      <c r="V56" s="33"/>
      <c r="W56" s="33"/>
      <c r="X56" s="33"/>
      <c r="Y56" s="33"/>
      <c r="Z56" s="33">
        <v>0.25</v>
      </c>
      <c r="AA56" s="33"/>
      <c r="AB56" s="33"/>
      <c r="AC56" s="33"/>
      <c r="AD56" s="33"/>
      <c r="AE56" s="33"/>
      <c r="AF56" s="33">
        <v>0.25</v>
      </c>
      <c r="AG56" s="33"/>
      <c r="AH56" s="31">
        <f t="shared" si="0"/>
        <v>1</v>
      </c>
      <c r="AI56" s="64">
        <v>44986</v>
      </c>
      <c r="AJ56" s="64">
        <v>45291</v>
      </c>
      <c r="AK56" s="43" t="s">
        <v>162</v>
      </c>
      <c r="AL56" s="43" t="s">
        <v>157</v>
      </c>
      <c r="AM56" s="43" t="s">
        <v>158</v>
      </c>
      <c r="AN56" s="43" t="s">
        <v>159</v>
      </c>
      <c r="AO56" s="43" t="s">
        <v>160</v>
      </c>
    </row>
    <row r="57" spans="1:42" ht="75" hidden="1" x14ac:dyDescent="0.25">
      <c r="A57" s="43" t="s">
        <v>152</v>
      </c>
      <c r="B57" s="60" t="s">
        <v>153</v>
      </c>
      <c r="C57" s="60">
        <v>329</v>
      </c>
      <c r="D57" s="227"/>
      <c r="E57" s="255"/>
      <c r="F57" s="43" t="s">
        <v>154</v>
      </c>
      <c r="G57" s="44" t="s">
        <v>163</v>
      </c>
      <c r="H57" s="33">
        <v>0.2</v>
      </c>
      <c r="I57" s="260"/>
      <c r="J57" s="33"/>
      <c r="K57" s="33"/>
      <c r="L57" s="33"/>
      <c r="M57" s="33"/>
      <c r="N57" s="33">
        <v>0.25</v>
      </c>
      <c r="O57" s="33"/>
      <c r="P57" s="33"/>
      <c r="Q57" s="33"/>
      <c r="R57" s="33"/>
      <c r="S57" s="33"/>
      <c r="T57" s="33">
        <v>0.25</v>
      </c>
      <c r="U57" s="33"/>
      <c r="V57" s="33"/>
      <c r="W57" s="33"/>
      <c r="X57" s="33"/>
      <c r="Y57" s="33"/>
      <c r="Z57" s="33">
        <v>0.25</v>
      </c>
      <c r="AA57" s="33"/>
      <c r="AB57" s="33"/>
      <c r="AC57" s="33"/>
      <c r="AD57" s="33"/>
      <c r="AE57" s="33"/>
      <c r="AF57" s="33">
        <v>0.25</v>
      </c>
      <c r="AG57" s="33"/>
      <c r="AH57" s="31">
        <f t="shared" si="0"/>
        <v>1</v>
      </c>
      <c r="AI57" s="64">
        <v>44986</v>
      </c>
      <c r="AJ57" s="64">
        <v>45291</v>
      </c>
      <c r="AK57" s="43" t="s">
        <v>164</v>
      </c>
      <c r="AL57" s="43" t="s">
        <v>157</v>
      </c>
      <c r="AM57" s="43" t="s">
        <v>158</v>
      </c>
      <c r="AN57" s="43" t="s">
        <v>159</v>
      </c>
      <c r="AO57" s="43" t="s">
        <v>160</v>
      </c>
    </row>
    <row r="58" spans="1:42" ht="85.5" hidden="1" customHeight="1" x14ac:dyDescent="0.25">
      <c r="A58" s="43" t="s">
        <v>152</v>
      </c>
      <c r="B58" s="60" t="s">
        <v>153</v>
      </c>
      <c r="C58" s="60">
        <v>329</v>
      </c>
      <c r="D58" s="227"/>
      <c r="E58" s="255"/>
      <c r="F58" s="43" t="s">
        <v>154</v>
      </c>
      <c r="G58" s="44" t="s">
        <v>165</v>
      </c>
      <c r="H58" s="33">
        <v>0.1</v>
      </c>
      <c r="I58" s="260"/>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166</v>
      </c>
      <c r="AL58" s="43" t="s">
        <v>157</v>
      </c>
      <c r="AM58" s="43" t="s">
        <v>158</v>
      </c>
      <c r="AN58" s="43" t="s">
        <v>159</v>
      </c>
      <c r="AO58" s="43" t="s">
        <v>160</v>
      </c>
    </row>
    <row r="59" spans="1:42" ht="75" hidden="1" x14ac:dyDescent="0.25">
      <c r="A59" s="43" t="s">
        <v>152</v>
      </c>
      <c r="B59" s="60" t="s">
        <v>153</v>
      </c>
      <c r="C59" s="60">
        <v>329</v>
      </c>
      <c r="D59" s="227"/>
      <c r="E59" s="255"/>
      <c r="F59" s="43" t="s">
        <v>154</v>
      </c>
      <c r="G59" s="44" t="s">
        <v>167</v>
      </c>
      <c r="H59" s="33">
        <v>0.1</v>
      </c>
      <c r="I59" s="260"/>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si="0"/>
        <v>0.99999999999999978</v>
      </c>
      <c r="AI59" s="64">
        <v>44928</v>
      </c>
      <c r="AJ59" s="64">
        <v>45291</v>
      </c>
      <c r="AK59" s="43" t="s">
        <v>168</v>
      </c>
      <c r="AL59" s="43" t="s">
        <v>157</v>
      </c>
      <c r="AM59" s="43" t="s">
        <v>158</v>
      </c>
      <c r="AN59" s="43" t="s">
        <v>159</v>
      </c>
      <c r="AO59" s="43" t="s">
        <v>160</v>
      </c>
    </row>
    <row r="60" spans="1:42" ht="75" hidden="1" x14ac:dyDescent="0.25">
      <c r="A60" s="43" t="s">
        <v>152</v>
      </c>
      <c r="B60" s="60" t="s">
        <v>153</v>
      </c>
      <c r="C60" s="60">
        <v>329</v>
      </c>
      <c r="D60" s="227"/>
      <c r="E60" s="255"/>
      <c r="F60" s="43" t="s">
        <v>154</v>
      </c>
      <c r="G60" s="44" t="s">
        <v>169</v>
      </c>
      <c r="H60" s="33">
        <v>0.1</v>
      </c>
      <c r="I60" s="260"/>
      <c r="J60" s="33"/>
      <c r="K60" s="33"/>
      <c r="L60" s="33"/>
      <c r="M60" s="33"/>
      <c r="N60" s="33"/>
      <c r="O60" s="33"/>
      <c r="P60" s="33"/>
      <c r="Q60" s="33"/>
      <c r="R60" s="33"/>
      <c r="S60" s="33"/>
      <c r="T60" s="33"/>
      <c r="U60" s="33"/>
      <c r="V60" s="33"/>
      <c r="W60" s="33"/>
      <c r="X60" s="33">
        <v>0.3</v>
      </c>
      <c r="Y60" s="33"/>
      <c r="Z60" s="33">
        <v>0.7</v>
      </c>
      <c r="AA60" s="33"/>
      <c r="AB60" s="33"/>
      <c r="AC60" s="33"/>
      <c r="AD60" s="33"/>
      <c r="AE60" s="33"/>
      <c r="AF60" s="33"/>
      <c r="AG60" s="33"/>
      <c r="AH60" s="31">
        <f t="shared" si="0"/>
        <v>1</v>
      </c>
      <c r="AI60" s="64">
        <v>45139</v>
      </c>
      <c r="AJ60" s="64">
        <v>45199</v>
      </c>
      <c r="AK60" s="43" t="s">
        <v>170</v>
      </c>
      <c r="AL60" s="43" t="s">
        <v>157</v>
      </c>
      <c r="AM60" s="43" t="s">
        <v>158</v>
      </c>
      <c r="AN60" s="43" t="s">
        <v>159</v>
      </c>
      <c r="AO60" s="43" t="s">
        <v>160</v>
      </c>
    </row>
    <row r="61" spans="1:42" ht="75" hidden="1" x14ac:dyDescent="0.25">
      <c r="A61" s="43" t="s">
        <v>152</v>
      </c>
      <c r="B61" s="60" t="s">
        <v>153</v>
      </c>
      <c r="C61" s="60">
        <v>329</v>
      </c>
      <c r="D61" s="227"/>
      <c r="E61" s="255"/>
      <c r="F61" s="43" t="s">
        <v>154</v>
      </c>
      <c r="G61" s="43" t="s">
        <v>171</v>
      </c>
      <c r="H61" s="33">
        <v>0.1</v>
      </c>
      <c r="I61" s="260"/>
      <c r="J61" s="31">
        <v>0.05</v>
      </c>
      <c r="K61" s="31"/>
      <c r="L61" s="31">
        <v>0.05</v>
      </c>
      <c r="M61" s="31"/>
      <c r="N61" s="31">
        <v>0.09</v>
      </c>
      <c r="O61" s="31"/>
      <c r="P61" s="31">
        <v>0.09</v>
      </c>
      <c r="Q61" s="31"/>
      <c r="R61" s="31">
        <v>0.09</v>
      </c>
      <c r="S61" s="31"/>
      <c r="T61" s="31">
        <v>0.09</v>
      </c>
      <c r="U61" s="31"/>
      <c r="V61" s="31">
        <v>0.09</v>
      </c>
      <c r="W61" s="31"/>
      <c r="X61" s="31">
        <v>0.09</v>
      </c>
      <c r="Y61" s="31"/>
      <c r="Z61" s="31">
        <v>0.09</v>
      </c>
      <c r="AA61" s="31"/>
      <c r="AB61" s="31">
        <v>0.09</v>
      </c>
      <c r="AC61" s="31"/>
      <c r="AD61" s="31">
        <v>0.09</v>
      </c>
      <c r="AE61" s="31"/>
      <c r="AF61" s="31">
        <v>0.09</v>
      </c>
      <c r="AG61" s="33"/>
      <c r="AH61" s="31">
        <f t="shared" si="0"/>
        <v>0.99999999999999978</v>
      </c>
      <c r="AI61" s="64">
        <v>44928</v>
      </c>
      <c r="AJ61" s="64">
        <v>45291</v>
      </c>
      <c r="AK61" s="43" t="s">
        <v>172</v>
      </c>
      <c r="AL61" s="43" t="s">
        <v>157</v>
      </c>
      <c r="AM61" s="43" t="s">
        <v>158</v>
      </c>
      <c r="AN61" s="43" t="s">
        <v>159</v>
      </c>
      <c r="AO61" s="43" t="s">
        <v>160</v>
      </c>
    </row>
    <row r="62" spans="1:42" ht="75" x14ac:dyDescent="0.25">
      <c r="A62" s="43" t="s">
        <v>152</v>
      </c>
      <c r="B62" s="60" t="s">
        <v>153</v>
      </c>
      <c r="C62" s="60">
        <v>329</v>
      </c>
      <c r="D62" s="228"/>
      <c r="E62" s="256"/>
      <c r="F62" s="43" t="s">
        <v>154</v>
      </c>
      <c r="G62" s="43" t="s">
        <v>173</v>
      </c>
      <c r="H62" s="33">
        <v>0.1</v>
      </c>
      <c r="I62" s="260"/>
      <c r="J62" s="33">
        <v>0.1</v>
      </c>
      <c r="K62" s="33"/>
      <c r="L62" s="33">
        <v>0.15</v>
      </c>
      <c r="M62" s="33"/>
      <c r="N62" s="33">
        <v>0.2</v>
      </c>
      <c r="O62" s="33"/>
      <c r="P62" s="33">
        <v>0.25</v>
      </c>
      <c r="Q62" s="33"/>
      <c r="R62" s="33">
        <v>0.3</v>
      </c>
      <c r="S62" s="33"/>
      <c r="T62" s="33"/>
      <c r="U62" s="33"/>
      <c r="V62" s="33"/>
      <c r="W62" s="33"/>
      <c r="X62" s="33"/>
      <c r="Y62" s="33"/>
      <c r="Z62" s="33"/>
      <c r="AA62" s="33"/>
      <c r="AB62" s="33"/>
      <c r="AC62" s="33"/>
      <c r="AD62" s="33"/>
      <c r="AE62" s="33"/>
      <c r="AF62" s="33"/>
      <c r="AG62" s="33"/>
      <c r="AH62" s="31">
        <f t="shared" si="0"/>
        <v>1</v>
      </c>
      <c r="AI62" s="64">
        <v>44928</v>
      </c>
      <c r="AJ62" s="64">
        <v>45077</v>
      </c>
      <c r="AK62" s="43" t="s">
        <v>174</v>
      </c>
      <c r="AL62" s="43" t="s">
        <v>157</v>
      </c>
      <c r="AM62" s="43" t="s">
        <v>158</v>
      </c>
      <c r="AN62" s="43" t="s">
        <v>159</v>
      </c>
      <c r="AO62" s="43" t="s">
        <v>160</v>
      </c>
    </row>
    <row r="63" spans="1:42" ht="75" x14ac:dyDescent="0.25">
      <c r="A63" s="125" t="s">
        <v>152</v>
      </c>
      <c r="B63" s="111" t="s">
        <v>153</v>
      </c>
      <c r="C63" s="111">
        <v>329</v>
      </c>
      <c r="D63" s="126"/>
      <c r="E63" s="127"/>
      <c r="F63" s="125" t="s">
        <v>154</v>
      </c>
      <c r="G63" s="125" t="s">
        <v>173</v>
      </c>
      <c r="H63" s="128">
        <v>0.1</v>
      </c>
      <c r="I63" s="129"/>
      <c r="J63" s="128">
        <v>0.1</v>
      </c>
      <c r="K63" s="128"/>
      <c r="L63" s="128">
        <v>0.15</v>
      </c>
      <c r="M63" s="128"/>
      <c r="N63" s="128">
        <v>0.2</v>
      </c>
      <c r="O63" s="128"/>
      <c r="P63" s="128">
        <v>0.25</v>
      </c>
      <c r="Q63" s="128"/>
      <c r="R63" s="128">
        <v>0.3</v>
      </c>
      <c r="S63" s="128"/>
      <c r="T63" s="128"/>
      <c r="U63" s="128"/>
      <c r="V63" s="128"/>
      <c r="W63" s="128"/>
      <c r="X63" s="128"/>
      <c r="Y63" s="128"/>
      <c r="Z63" s="128"/>
      <c r="AA63" s="128"/>
      <c r="AB63" s="128"/>
      <c r="AC63" s="128"/>
      <c r="AD63" s="128"/>
      <c r="AE63" s="128"/>
      <c r="AF63" s="128"/>
      <c r="AG63" s="128"/>
      <c r="AH63" s="130">
        <f t="shared" si="0"/>
        <v>1</v>
      </c>
      <c r="AI63" s="113">
        <v>44928</v>
      </c>
      <c r="AJ63" s="113">
        <v>45077</v>
      </c>
      <c r="AK63" s="125" t="s">
        <v>174</v>
      </c>
      <c r="AL63" s="125" t="s">
        <v>157</v>
      </c>
      <c r="AM63" s="125" t="s">
        <v>158</v>
      </c>
      <c r="AN63" s="125" t="s">
        <v>159</v>
      </c>
      <c r="AO63" s="125" t="s">
        <v>160</v>
      </c>
      <c r="AP63" s="131" t="s">
        <v>768</v>
      </c>
    </row>
    <row r="64" spans="1:42" ht="75" hidden="1" x14ac:dyDescent="0.25">
      <c r="A64" s="43" t="s">
        <v>152</v>
      </c>
      <c r="B64" s="60" t="s">
        <v>153</v>
      </c>
      <c r="C64" s="60">
        <v>329</v>
      </c>
      <c r="D64" s="60" t="s">
        <v>70</v>
      </c>
      <c r="E64" s="60" t="s">
        <v>70</v>
      </c>
      <c r="F64" s="43" t="s">
        <v>175</v>
      </c>
      <c r="G64" s="43" t="s">
        <v>176</v>
      </c>
      <c r="H64" s="33">
        <v>0.5</v>
      </c>
      <c r="I64" s="229">
        <f>+H64+H65</f>
        <v>1</v>
      </c>
      <c r="J64" s="31">
        <v>0.05</v>
      </c>
      <c r="K64" s="31"/>
      <c r="L64" s="31">
        <v>0.05</v>
      </c>
      <c r="M64" s="31"/>
      <c r="N64" s="31">
        <v>0.09</v>
      </c>
      <c r="O64" s="31"/>
      <c r="P64" s="31">
        <v>0.09</v>
      </c>
      <c r="Q64" s="31"/>
      <c r="R64" s="31">
        <v>0.09</v>
      </c>
      <c r="S64" s="31"/>
      <c r="T64" s="31">
        <v>0.09</v>
      </c>
      <c r="U64" s="31"/>
      <c r="V64" s="31">
        <v>0.09</v>
      </c>
      <c r="W64" s="31"/>
      <c r="X64" s="31">
        <v>0.09</v>
      </c>
      <c r="Y64" s="31"/>
      <c r="Z64" s="31">
        <v>0.09</v>
      </c>
      <c r="AA64" s="31"/>
      <c r="AB64" s="31">
        <v>0.09</v>
      </c>
      <c r="AC64" s="31"/>
      <c r="AD64" s="31">
        <v>0.09</v>
      </c>
      <c r="AE64" s="31"/>
      <c r="AF64" s="31">
        <v>0.09</v>
      </c>
      <c r="AG64" s="33"/>
      <c r="AH64" s="31">
        <f t="shared" si="0"/>
        <v>0.99999999999999978</v>
      </c>
      <c r="AI64" s="64">
        <v>44928</v>
      </c>
      <c r="AJ64" s="64">
        <v>45291</v>
      </c>
      <c r="AK64" s="43" t="s">
        <v>177</v>
      </c>
      <c r="AL64" s="43" t="s">
        <v>157</v>
      </c>
      <c r="AM64" s="43" t="s">
        <v>158</v>
      </c>
      <c r="AN64" s="43" t="s">
        <v>159</v>
      </c>
      <c r="AO64" s="43" t="s">
        <v>160</v>
      </c>
    </row>
    <row r="65" spans="1:41" ht="75" hidden="1" x14ac:dyDescent="0.25">
      <c r="A65" s="43" t="s">
        <v>152</v>
      </c>
      <c r="B65" s="60" t="s">
        <v>153</v>
      </c>
      <c r="C65" s="60">
        <v>329</v>
      </c>
      <c r="D65" s="60" t="s">
        <v>70</v>
      </c>
      <c r="E65" s="60" t="s">
        <v>70</v>
      </c>
      <c r="F65" s="43" t="s">
        <v>175</v>
      </c>
      <c r="G65" s="43" t="s">
        <v>178</v>
      </c>
      <c r="H65" s="33">
        <v>0.5</v>
      </c>
      <c r="I65" s="231"/>
      <c r="J65" s="31">
        <v>0.05</v>
      </c>
      <c r="K65" s="31"/>
      <c r="L65" s="31">
        <v>0.05</v>
      </c>
      <c r="M65" s="31"/>
      <c r="N65" s="31">
        <v>0.09</v>
      </c>
      <c r="O65" s="31"/>
      <c r="P65" s="31">
        <v>0.09</v>
      </c>
      <c r="Q65" s="31"/>
      <c r="R65" s="31">
        <v>0.09</v>
      </c>
      <c r="S65" s="31"/>
      <c r="T65" s="31">
        <v>0.09</v>
      </c>
      <c r="U65" s="31"/>
      <c r="V65" s="31">
        <v>0.09</v>
      </c>
      <c r="W65" s="31"/>
      <c r="X65" s="31">
        <v>0.09</v>
      </c>
      <c r="Y65" s="31"/>
      <c r="Z65" s="31">
        <v>0.09</v>
      </c>
      <c r="AA65" s="31"/>
      <c r="AB65" s="31">
        <v>0.09</v>
      </c>
      <c r="AC65" s="31"/>
      <c r="AD65" s="31">
        <v>0.09</v>
      </c>
      <c r="AE65" s="31"/>
      <c r="AF65" s="31">
        <v>0.09</v>
      </c>
      <c r="AG65" s="33"/>
      <c r="AH65" s="31">
        <f t="shared" si="0"/>
        <v>0.99999999999999978</v>
      </c>
      <c r="AI65" s="64">
        <v>44928</v>
      </c>
      <c r="AJ65" s="64">
        <v>45291</v>
      </c>
      <c r="AK65" s="43" t="s">
        <v>179</v>
      </c>
      <c r="AL65" s="43" t="s">
        <v>157</v>
      </c>
      <c r="AM65" s="43" t="s">
        <v>158</v>
      </c>
      <c r="AN65" s="43" t="s">
        <v>159</v>
      </c>
      <c r="AO65" s="43" t="s">
        <v>160</v>
      </c>
    </row>
    <row r="66" spans="1:41" ht="60" hidden="1" x14ac:dyDescent="0.25">
      <c r="A66" s="43" t="s">
        <v>40</v>
      </c>
      <c r="B66" s="60" t="s">
        <v>41</v>
      </c>
      <c r="C66" s="60">
        <v>528</v>
      </c>
      <c r="D66" s="60" t="s">
        <v>70</v>
      </c>
      <c r="E66" s="60" t="s">
        <v>70</v>
      </c>
      <c r="F66" s="44" t="s">
        <v>721</v>
      </c>
      <c r="G66" s="44" t="s">
        <v>180</v>
      </c>
      <c r="H66" s="31">
        <v>0.2</v>
      </c>
      <c r="I66" s="260">
        <f>SUM(H66:H72)</f>
        <v>0.99999999999999989</v>
      </c>
      <c r="J66" s="31">
        <v>0.05</v>
      </c>
      <c r="K66" s="31"/>
      <c r="L66" s="31">
        <v>0.08</v>
      </c>
      <c r="M66" s="31"/>
      <c r="N66" s="31">
        <v>0.08</v>
      </c>
      <c r="O66" s="31"/>
      <c r="P66" s="31">
        <v>0.1</v>
      </c>
      <c r="Q66" s="31"/>
      <c r="R66" s="31">
        <v>0.1</v>
      </c>
      <c r="S66" s="31"/>
      <c r="T66" s="31">
        <v>0.09</v>
      </c>
      <c r="U66" s="31"/>
      <c r="V66" s="31">
        <v>0.09</v>
      </c>
      <c r="W66" s="31"/>
      <c r="X66" s="31">
        <v>0.09</v>
      </c>
      <c r="Y66" s="31"/>
      <c r="Z66" s="31">
        <v>0.08</v>
      </c>
      <c r="AA66" s="31"/>
      <c r="AB66" s="31">
        <v>0.08</v>
      </c>
      <c r="AC66" s="31"/>
      <c r="AD66" s="31">
        <v>0.08</v>
      </c>
      <c r="AE66" s="31"/>
      <c r="AF66" s="31">
        <v>0.08</v>
      </c>
      <c r="AG66" s="31"/>
      <c r="AH66" s="31">
        <f t="shared" si="0"/>
        <v>0.99999999999999978</v>
      </c>
      <c r="AI66" s="62">
        <v>44929</v>
      </c>
      <c r="AJ66" s="62">
        <v>45290</v>
      </c>
      <c r="AK66" s="44" t="s">
        <v>181</v>
      </c>
      <c r="AL66" s="44" t="s">
        <v>697</v>
      </c>
      <c r="AM66" s="25" t="s">
        <v>182</v>
      </c>
      <c r="AN66" s="25" t="s">
        <v>183</v>
      </c>
      <c r="AO66" s="25" t="s">
        <v>184</v>
      </c>
    </row>
    <row r="67" spans="1:41" ht="78" hidden="1" customHeight="1" x14ac:dyDescent="0.25">
      <c r="A67" s="43" t="s">
        <v>40</v>
      </c>
      <c r="B67" s="60" t="s">
        <v>41</v>
      </c>
      <c r="C67" s="60">
        <v>528</v>
      </c>
      <c r="D67" s="60" t="s">
        <v>70</v>
      </c>
      <c r="E67" s="60" t="s">
        <v>70</v>
      </c>
      <c r="F67" s="44" t="s">
        <v>721</v>
      </c>
      <c r="G67" s="44" t="s">
        <v>185</v>
      </c>
      <c r="H67" s="31">
        <v>0.2</v>
      </c>
      <c r="I67" s="260"/>
      <c r="J67" s="31">
        <v>0.08</v>
      </c>
      <c r="K67" s="31"/>
      <c r="L67" s="31">
        <v>0.08</v>
      </c>
      <c r="M67" s="31"/>
      <c r="N67" s="31">
        <v>0.09</v>
      </c>
      <c r="O67" s="31"/>
      <c r="P67" s="31">
        <v>0.09</v>
      </c>
      <c r="Q67" s="31"/>
      <c r="R67" s="31">
        <v>0.08</v>
      </c>
      <c r="S67" s="31"/>
      <c r="T67" s="31">
        <v>0.08</v>
      </c>
      <c r="U67" s="31"/>
      <c r="V67" s="31">
        <v>0.08</v>
      </c>
      <c r="W67" s="31"/>
      <c r="X67" s="31">
        <v>0.08</v>
      </c>
      <c r="Y67" s="31"/>
      <c r="Z67" s="31">
        <v>0.09</v>
      </c>
      <c r="AA67" s="31"/>
      <c r="AB67" s="31">
        <v>0.09</v>
      </c>
      <c r="AC67" s="31"/>
      <c r="AD67" s="31">
        <v>0.08</v>
      </c>
      <c r="AE67" s="31"/>
      <c r="AF67" s="31">
        <v>0.08</v>
      </c>
      <c r="AG67" s="31"/>
      <c r="AH67" s="31">
        <f t="shared" si="0"/>
        <v>0.99999999999999978</v>
      </c>
      <c r="AI67" s="62">
        <v>44929</v>
      </c>
      <c r="AJ67" s="62">
        <v>45290</v>
      </c>
      <c r="AK67" s="44" t="s">
        <v>186</v>
      </c>
      <c r="AL67" s="44" t="s">
        <v>697</v>
      </c>
      <c r="AM67" s="25" t="s">
        <v>182</v>
      </c>
      <c r="AN67" s="25" t="s">
        <v>183</v>
      </c>
      <c r="AO67" s="25" t="s">
        <v>184</v>
      </c>
    </row>
    <row r="68" spans="1:41" ht="60" hidden="1" x14ac:dyDescent="0.25">
      <c r="A68" s="43" t="s">
        <v>40</v>
      </c>
      <c r="B68" s="60" t="s">
        <v>41</v>
      </c>
      <c r="C68" s="60">
        <v>528</v>
      </c>
      <c r="D68" s="60" t="s">
        <v>70</v>
      </c>
      <c r="E68" s="60" t="s">
        <v>70</v>
      </c>
      <c r="F68" s="44" t="s">
        <v>721</v>
      </c>
      <c r="G68" s="44" t="s">
        <v>187</v>
      </c>
      <c r="H68" s="31">
        <v>0.1</v>
      </c>
      <c r="I68" s="260"/>
      <c r="J68" s="31">
        <v>0.08</v>
      </c>
      <c r="K68" s="31"/>
      <c r="L68" s="31">
        <v>0.08</v>
      </c>
      <c r="M68" s="31"/>
      <c r="N68" s="31">
        <v>0.09</v>
      </c>
      <c r="O68" s="31"/>
      <c r="P68" s="31">
        <v>0.09</v>
      </c>
      <c r="Q68" s="31"/>
      <c r="R68" s="31">
        <v>0.08</v>
      </c>
      <c r="S68" s="31"/>
      <c r="T68" s="31">
        <v>0.08</v>
      </c>
      <c r="U68" s="31"/>
      <c r="V68" s="31">
        <v>0.08</v>
      </c>
      <c r="W68" s="31"/>
      <c r="X68" s="31">
        <v>0.08</v>
      </c>
      <c r="Y68" s="31"/>
      <c r="Z68" s="31">
        <v>0.09</v>
      </c>
      <c r="AA68" s="31"/>
      <c r="AB68" s="31">
        <v>0.09</v>
      </c>
      <c r="AC68" s="31"/>
      <c r="AD68" s="31">
        <v>0.08</v>
      </c>
      <c r="AE68" s="31"/>
      <c r="AF68" s="31">
        <v>0.08</v>
      </c>
      <c r="AG68" s="31"/>
      <c r="AH68" s="31">
        <f t="shared" si="0"/>
        <v>0.99999999999999978</v>
      </c>
      <c r="AI68" s="62">
        <v>44929</v>
      </c>
      <c r="AJ68" s="62">
        <v>45290</v>
      </c>
      <c r="AK68" s="44" t="s">
        <v>188</v>
      </c>
      <c r="AL68" s="44" t="s">
        <v>697</v>
      </c>
      <c r="AM68" s="25" t="s">
        <v>182</v>
      </c>
      <c r="AN68" s="25" t="s">
        <v>183</v>
      </c>
      <c r="AO68" s="25" t="s">
        <v>184</v>
      </c>
    </row>
    <row r="69" spans="1:41" ht="136.5" hidden="1" customHeight="1" x14ac:dyDescent="0.25">
      <c r="A69" s="43" t="s">
        <v>40</v>
      </c>
      <c r="B69" s="60" t="s">
        <v>41</v>
      </c>
      <c r="C69" s="60">
        <v>528</v>
      </c>
      <c r="D69" s="60" t="s">
        <v>70</v>
      </c>
      <c r="E69" s="60" t="s">
        <v>70</v>
      </c>
      <c r="F69" s="44" t="s">
        <v>721</v>
      </c>
      <c r="G69" s="44" t="s">
        <v>189</v>
      </c>
      <c r="H69" s="31">
        <v>0.2</v>
      </c>
      <c r="I69" s="260"/>
      <c r="J69" s="31">
        <v>0.08</v>
      </c>
      <c r="K69" s="31"/>
      <c r="L69" s="31">
        <v>0.08</v>
      </c>
      <c r="M69" s="31"/>
      <c r="N69" s="31">
        <v>0.09</v>
      </c>
      <c r="O69" s="31"/>
      <c r="P69" s="31">
        <v>0.09</v>
      </c>
      <c r="Q69" s="31"/>
      <c r="R69" s="31">
        <v>0.08</v>
      </c>
      <c r="S69" s="31"/>
      <c r="T69" s="31">
        <v>0.08</v>
      </c>
      <c r="U69" s="31"/>
      <c r="V69" s="31">
        <v>0.08</v>
      </c>
      <c r="W69" s="31"/>
      <c r="X69" s="31">
        <v>0.08</v>
      </c>
      <c r="Y69" s="31"/>
      <c r="Z69" s="31">
        <v>0.09</v>
      </c>
      <c r="AA69" s="31"/>
      <c r="AB69" s="31">
        <v>0.09</v>
      </c>
      <c r="AC69" s="31"/>
      <c r="AD69" s="31">
        <v>0.08</v>
      </c>
      <c r="AE69" s="31"/>
      <c r="AF69" s="31">
        <v>0.08</v>
      </c>
      <c r="AG69" s="31"/>
      <c r="AH69" s="31">
        <f t="shared" si="0"/>
        <v>0.99999999999999978</v>
      </c>
      <c r="AI69" s="62">
        <v>44929</v>
      </c>
      <c r="AJ69" s="62">
        <v>45290</v>
      </c>
      <c r="AK69" s="44" t="s">
        <v>190</v>
      </c>
      <c r="AL69" s="44" t="s">
        <v>697</v>
      </c>
      <c r="AM69" s="25" t="s">
        <v>182</v>
      </c>
      <c r="AN69" s="25" t="s">
        <v>183</v>
      </c>
      <c r="AO69" s="25" t="s">
        <v>184</v>
      </c>
    </row>
    <row r="70" spans="1:41" ht="120" hidden="1" x14ac:dyDescent="0.25">
      <c r="A70" s="43" t="s">
        <v>40</v>
      </c>
      <c r="B70" s="60" t="s">
        <v>41</v>
      </c>
      <c r="C70" s="60">
        <v>528</v>
      </c>
      <c r="D70" s="60" t="s">
        <v>70</v>
      </c>
      <c r="E70" s="60" t="s">
        <v>70</v>
      </c>
      <c r="F70" s="44" t="s">
        <v>721</v>
      </c>
      <c r="G70" s="44" t="s">
        <v>191</v>
      </c>
      <c r="H70" s="31">
        <v>0.1</v>
      </c>
      <c r="I70" s="260"/>
      <c r="J70" s="31"/>
      <c r="K70" s="31"/>
      <c r="L70" s="31">
        <v>0.17</v>
      </c>
      <c r="M70" s="31"/>
      <c r="N70" s="31"/>
      <c r="O70" s="31"/>
      <c r="P70" s="31">
        <v>0.16</v>
      </c>
      <c r="Q70" s="31"/>
      <c r="R70" s="31"/>
      <c r="S70" s="31"/>
      <c r="T70" s="31">
        <v>0.17</v>
      </c>
      <c r="U70" s="31"/>
      <c r="V70" s="31"/>
      <c r="W70" s="31"/>
      <c r="X70" s="31">
        <v>0.16</v>
      </c>
      <c r="Y70" s="31"/>
      <c r="Z70" s="31"/>
      <c r="AA70" s="31"/>
      <c r="AB70" s="31">
        <v>0.17</v>
      </c>
      <c r="AC70" s="31"/>
      <c r="AD70" s="31"/>
      <c r="AE70" s="31"/>
      <c r="AF70" s="31">
        <v>0.17</v>
      </c>
      <c r="AG70" s="31"/>
      <c r="AH70" s="31">
        <f t="shared" si="0"/>
        <v>1</v>
      </c>
      <c r="AI70" s="62">
        <v>44929</v>
      </c>
      <c r="AJ70" s="62">
        <v>45290</v>
      </c>
      <c r="AK70" s="44" t="s">
        <v>192</v>
      </c>
      <c r="AL70" s="44" t="s">
        <v>697</v>
      </c>
      <c r="AM70" s="25" t="s">
        <v>182</v>
      </c>
      <c r="AN70" s="25" t="s">
        <v>183</v>
      </c>
      <c r="AO70" s="25" t="s">
        <v>184</v>
      </c>
    </row>
    <row r="71" spans="1:41" ht="75" hidden="1" x14ac:dyDescent="0.25">
      <c r="A71" s="43" t="s">
        <v>40</v>
      </c>
      <c r="B71" s="60" t="s">
        <v>41</v>
      </c>
      <c r="C71" s="60">
        <v>528</v>
      </c>
      <c r="D71" s="60" t="s">
        <v>70</v>
      </c>
      <c r="E71" s="60" t="s">
        <v>70</v>
      </c>
      <c r="F71" s="44" t="s">
        <v>721</v>
      </c>
      <c r="G71" s="44" t="s">
        <v>193</v>
      </c>
      <c r="H71" s="31">
        <v>0.1</v>
      </c>
      <c r="I71" s="260"/>
      <c r="J71" s="31"/>
      <c r="K71" s="31"/>
      <c r="L71" s="31"/>
      <c r="M71" s="31"/>
      <c r="N71" s="31"/>
      <c r="O71" s="31"/>
      <c r="P71" s="31"/>
      <c r="Q71" s="31"/>
      <c r="R71" s="31"/>
      <c r="S71" s="31"/>
      <c r="T71" s="31"/>
      <c r="U71" s="31"/>
      <c r="V71" s="31"/>
      <c r="W71" s="31"/>
      <c r="X71" s="31"/>
      <c r="Y71" s="31"/>
      <c r="Z71" s="31"/>
      <c r="AA71" s="31"/>
      <c r="AB71" s="31"/>
      <c r="AC71" s="31"/>
      <c r="AD71" s="31">
        <v>1</v>
      </c>
      <c r="AE71" s="31"/>
      <c r="AF71" s="31"/>
      <c r="AG71" s="31"/>
      <c r="AH71" s="31">
        <f t="shared" si="0"/>
        <v>1</v>
      </c>
      <c r="AI71" s="62">
        <v>45231</v>
      </c>
      <c r="AJ71" s="62">
        <v>45260</v>
      </c>
      <c r="AK71" s="44" t="s">
        <v>655</v>
      </c>
      <c r="AL71" s="44" t="s">
        <v>697</v>
      </c>
      <c r="AM71" s="25" t="s">
        <v>182</v>
      </c>
      <c r="AN71" s="25" t="s">
        <v>183</v>
      </c>
      <c r="AO71" s="25" t="s">
        <v>184</v>
      </c>
    </row>
    <row r="72" spans="1:41" ht="75" hidden="1" x14ac:dyDescent="0.25">
      <c r="A72" s="43" t="s">
        <v>40</v>
      </c>
      <c r="B72" s="60" t="s">
        <v>41</v>
      </c>
      <c r="C72" s="60">
        <v>528</v>
      </c>
      <c r="D72" s="60" t="s">
        <v>70</v>
      </c>
      <c r="E72" s="60" t="s">
        <v>70</v>
      </c>
      <c r="F72" s="44" t="s">
        <v>721</v>
      </c>
      <c r="G72" s="44" t="s">
        <v>194</v>
      </c>
      <c r="H72" s="31">
        <v>0.1</v>
      </c>
      <c r="I72" s="260"/>
      <c r="J72" s="31"/>
      <c r="K72" s="31"/>
      <c r="L72" s="31"/>
      <c r="M72" s="31"/>
      <c r="N72" s="31">
        <v>0.5</v>
      </c>
      <c r="O72" s="31"/>
      <c r="P72" s="31"/>
      <c r="Q72" s="31"/>
      <c r="R72" s="31"/>
      <c r="S72" s="31"/>
      <c r="T72" s="31"/>
      <c r="U72" s="31"/>
      <c r="V72" s="31"/>
      <c r="W72" s="31"/>
      <c r="X72" s="31"/>
      <c r="Y72" s="31"/>
      <c r="Z72" s="31">
        <v>0.5</v>
      </c>
      <c r="AA72" s="31"/>
      <c r="AB72" s="31"/>
      <c r="AC72" s="31"/>
      <c r="AD72" s="31"/>
      <c r="AE72" s="31"/>
      <c r="AF72" s="31"/>
      <c r="AG72" s="31"/>
      <c r="AH72" s="31">
        <f t="shared" si="0"/>
        <v>1</v>
      </c>
      <c r="AI72" s="62">
        <v>44986</v>
      </c>
      <c r="AJ72" s="62">
        <v>45229</v>
      </c>
      <c r="AK72" s="44" t="s">
        <v>195</v>
      </c>
      <c r="AL72" s="44" t="s">
        <v>697</v>
      </c>
      <c r="AM72" s="25" t="s">
        <v>182</v>
      </c>
      <c r="AN72" s="25" t="s">
        <v>183</v>
      </c>
      <c r="AO72" s="25" t="s">
        <v>184</v>
      </c>
    </row>
    <row r="73" spans="1:41" ht="90" hidden="1" x14ac:dyDescent="0.25">
      <c r="A73" s="43" t="s">
        <v>40</v>
      </c>
      <c r="B73" s="60" t="s">
        <v>41</v>
      </c>
      <c r="C73" s="60">
        <v>528</v>
      </c>
      <c r="D73" s="60">
        <v>1</v>
      </c>
      <c r="E73" s="60" t="s">
        <v>70</v>
      </c>
      <c r="F73" s="43" t="s">
        <v>196</v>
      </c>
      <c r="G73" s="43" t="s">
        <v>197</v>
      </c>
      <c r="H73" s="63">
        <v>0.5</v>
      </c>
      <c r="I73" s="244">
        <v>1</v>
      </c>
      <c r="J73" s="63"/>
      <c r="K73" s="60"/>
      <c r="L73" s="63">
        <v>0.09</v>
      </c>
      <c r="M73" s="60"/>
      <c r="N73" s="63">
        <v>0.09</v>
      </c>
      <c r="O73" s="60"/>
      <c r="P73" s="63">
        <v>0.09</v>
      </c>
      <c r="Q73" s="60"/>
      <c r="R73" s="63">
        <v>0.09</v>
      </c>
      <c r="S73" s="60"/>
      <c r="T73" s="63">
        <v>0.09</v>
      </c>
      <c r="U73" s="60"/>
      <c r="V73" s="63">
        <v>0.09</v>
      </c>
      <c r="W73" s="60"/>
      <c r="X73" s="63">
        <v>0.09</v>
      </c>
      <c r="Y73" s="60"/>
      <c r="Z73" s="63">
        <v>0.1</v>
      </c>
      <c r="AA73" s="60"/>
      <c r="AB73" s="63">
        <v>0.09</v>
      </c>
      <c r="AC73" s="60"/>
      <c r="AD73" s="63">
        <v>0.09</v>
      </c>
      <c r="AE73" s="60"/>
      <c r="AF73" s="63">
        <v>0.09</v>
      </c>
      <c r="AG73" s="60"/>
      <c r="AH73" s="31">
        <f t="shared" si="0"/>
        <v>0.99999999999999978</v>
      </c>
      <c r="AI73" s="64">
        <v>44958</v>
      </c>
      <c r="AJ73" s="64">
        <v>45291</v>
      </c>
      <c r="AK73" s="43" t="s">
        <v>198</v>
      </c>
      <c r="AL73" s="43" t="s">
        <v>541</v>
      </c>
      <c r="AM73" s="43" t="s">
        <v>199</v>
      </c>
      <c r="AN73" s="43" t="s">
        <v>200</v>
      </c>
      <c r="AO73" s="43" t="s">
        <v>200</v>
      </c>
    </row>
    <row r="74" spans="1:41" ht="91.5" hidden="1" customHeight="1" x14ac:dyDescent="0.25">
      <c r="A74" s="43" t="s">
        <v>40</v>
      </c>
      <c r="B74" s="60" t="s">
        <v>41</v>
      </c>
      <c r="C74" s="60">
        <v>528</v>
      </c>
      <c r="D74" s="60">
        <v>1</v>
      </c>
      <c r="E74" s="60" t="s">
        <v>70</v>
      </c>
      <c r="F74" s="43" t="s">
        <v>196</v>
      </c>
      <c r="G74" s="43" t="s">
        <v>201</v>
      </c>
      <c r="H74" s="63">
        <v>0.5</v>
      </c>
      <c r="I74" s="244"/>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0"/>
        <v>1</v>
      </c>
      <c r="AI74" s="64">
        <v>44958</v>
      </c>
      <c r="AJ74" s="64">
        <v>45291</v>
      </c>
      <c r="AK74" s="43" t="s">
        <v>202</v>
      </c>
      <c r="AL74" s="43" t="s">
        <v>541</v>
      </c>
      <c r="AM74" s="43" t="s">
        <v>199</v>
      </c>
      <c r="AN74" s="43" t="s">
        <v>200</v>
      </c>
      <c r="AO74" s="43" t="s">
        <v>200</v>
      </c>
    </row>
    <row r="75" spans="1:41" ht="75" hidden="1" x14ac:dyDescent="0.25">
      <c r="A75" s="43" t="s">
        <v>40</v>
      </c>
      <c r="B75" s="60" t="s">
        <v>203</v>
      </c>
      <c r="C75" s="60">
        <v>424</v>
      </c>
      <c r="D75" s="60" t="s">
        <v>70</v>
      </c>
      <c r="E75" s="60" t="s">
        <v>70</v>
      </c>
      <c r="F75" s="44" t="s">
        <v>204</v>
      </c>
      <c r="G75" s="43" t="s">
        <v>205</v>
      </c>
      <c r="H75" s="63">
        <v>0.16669999999999999</v>
      </c>
      <c r="I75" s="244">
        <f>+H75+H76+H77+H78+H79+H80</f>
        <v>0.99999999999999989</v>
      </c>
      <c r="J75" s="60"/>
      <c r="K75" s="60"/>
      <c r="L75" s="60"/>
      <c r="M75" s="60"/>
      <c r="N75" s="63">
        <v>0.3</v>
      </c>
      <c r="O75" s="60"/>
      <c r="P75" s="60"/>
      <c r="Q75" s="60"/>
      <c r="R75" s="60"/>
      <c r="S75" s="60"/>
      <c r="T75" s="63">
        <v>0.4</v>
      </c>
      <c r="U75" s="60"/>
      <c r="V75" s="60"/>
      <c r="W75" s="60"/>
      <c r="X75" s="60"/>
      <c r="Y75" s="60"/>
      <c r="Z75" s="63">
        <v>0.15</v>
      </c>
      <c r="AA75" s="60"/>
      <c r="AB75" s="60"/>
      <c r="AC75" s="60"/>
      <c r="AD75" s="60"/>
      <c r="AE75" s="60"/>
      <c r="AF75" s="63">
        <v>0.15</v>
      </c>
      <c r="AG75" s="60"/>
      <c r="AH75" s="31">
        <f t="shared" si="0"/>
        <v>1</v>
      </c>
      <c r="AI75" s="64">
        <v>44986</v>
      </c>
      <c r="AJ75" s="64">
        <v>45291</v>
      </c>
      <c r="AK75" s="43" t="s">
        <v>206</v>
      </c>
      <c r="AL75" s="43" t="s">
        <v>618</v>
      </c>
      <c r="AM75" s="43" t="s">
        <v>207</v>
      </c>
      <c r="AN75" s="43" t="s">
        <v>712</v>
      </c>
      <c r="AO75" s="43" t="s">
        <v>223</v>
      </c>
    </row>
    <row r="76" spans="1:41" ht="60" hidden="1" x14ac:dyDescent="0.25">
      <c r="A76" s="43" t="s">
        <v>40</v>
      </c>
      <c r="B76" s="60" t="s">
        <v>203</v>
      </c>
      <c r="C76" s="60">
        <v>424</v>
      </c>
      <c r="D76" s="60" t="s">
        <v>70</v>
      </c>
      <c r="E76" s="60" t="s">
        <v>70</v>
      </c>
      <c r="F76" s="43" t="s">
        <v>204</v>
      </c>
      <c r="G76" s="43" t="s">
        <v>208</v>
      </c>
      <c r="H76" s="63">
        <v>0.1666</v>
      </c>
      <c r="I76" s="237"/>
      <c r="J76" s="60"/>
      <c r="K76" s="60"/>
      <c r="L76" s="60"/>
      <c r="M76" s="60"/>
      <c r="N76" s="63">
        <v>0.25</v>
      </c>
      <c r="O76" s="60"/>
      <c r="P76" s="60"/>
      <c r="Q76" s="60"/>
      <c r="R76" s="60"/>
      <c r="S76" s="60"/>
      <c r="T76" s="63">
        <v>0.25</v>
      </c>
      <c r="U76" s="60"/>
      <c r="V76" s="60"/>
      <c r="W76" s="60"/>
      <c r="X76" s="60"/>
      <c r="Y76" s="60"/>
      <c r="Z76" s="63">
        <v>0.25</v>
      </c>
      <c r="AA76" s="60"/>
      <c r="AB76" s="60"/>
      <c r="AC76" s="60"/>
      <c r="AD76" s="60"/>
      <c r="AE76" s="60"/>
      <c r="AF76" s="63">
        <v>0.25</v>
      </c>
      <c r="AG76" s="60"/>
      <c r="AH76" s="31">
        <f t="shared" si="0"/>
        <v>1</v>
      </c>
      <c r="AI76" s="64">
        <v>44986</v>
      </c>
      <c r="AJ76" s="64">
        <v>45291</v>
      </c>
      <c r="AK76" s="43" t="s">
        <v>209</v>
      </c>
      <c r="AL76" s="43" t="s">
        <v>618</v>
      </c>
      <c r="AM76" s="43" t="s">
        <v>207</v>
      </c>
      <c r="AN76" s="43" t="s">
        <v>712</v>
      </c>
      <c r="AO76" s="43" t="s">
        <v>223</v>
      </c>
    </row>
    <row r="77" spans="1:41" ht="60" hidden="1" x14ac:dyDescent="0.25">
      <c r="A77" s="43" t="s">
        <v>40</v>
      </c>
      <c r="B77" s="60" t="s">
        <v>203</v>
      </c>
      <c r="C77" s="60">
        <v>424</v>
      </c>
      <c r="D77" s="60" t="s">
        <v>70</v>
      </c>
      <c r="E77" s="60" t="s">
        <v>70</v>
      </c>
      <c r="F77" s="43" t="s">
        <v>204</v>
      </c>
      <c r="G77" s="43" t="s">
        <v>747</v>
      </c>
      <c r="H77" s="63">
        <v>0.1666</v>
      </c>
      <c r="I77" s="237"/>
      <c r="J77" s="60"/>
      <c r="K77" s="60"/>
      <c r="L77" s="60"/>
      <c r="M77" s="60"/>
      <c r="N77" s="60"/>
      <c r="O77" s="60"/>
      <c r="P77" s="60"/>
      <c r="Q77" s="60"/>
      <c r="R77" s="60"/>
      <c r="S77" s="60"/>
      <c r="T77" s="60"/>
      <c r="U77" s="60"/>
      <c r="V77" s="63">
        <v>0.5</v>
      </c>
      <c r="W77" s="60"/>
      <c r="X77" s="60"/>
      <c r="Y77" s="60"/>
      <c r="Z77" s="60"/>
      <c r="AA77" s="60"/>
      <c r="AB77" s="60"/>
      <c r="AC77" s="60"/>
      <c r="AD77" s="63">
        <v>0.5</v>
      </c>
      <c r="AE77" s="60"/>
      <c r="AF77" s="60"/>
      <c r="AG77" s="60"/>
      <c r="AH77" s="31">
        <f t="shared" si="0"/>
        <v>1</v>
      </c>
      <c r="AI77" s="64">
        <v>45108</v>
      </c>
      <c r="AJ77" s="64">
        <v>45260</v>
      </c>
      <c r="AK77" s="43" t="s">
        <v>210</v>
      </c>
      <c r="AL77" s="43" t="s">
        <v>618</v>
      </c>
      <c r="AM77" s="43" t="s">
        <v>207</v>
      </c>
      <c r="AN77" s="43" t="s">
        <v>712</v>
      </c>
      <c r="AO77" s="43" t="s">
        <v>223</v>
      </c>
    </row>
    <row r="78" spans="1:41" ht="75" hidden="1" x14ac:dyDescent="0.25">
      <c r="A78" s="43" t="s">
        <v>40</v>
      </c>
      <c r="B78" s="60" t="s">
        <v>203</v>
      </c>
      <c r="C78" s="60">
        <v>424</v>
      </c>
      <c r="D78" s="60" t="s">
        <v>70</v>
      </c>
      <c r="E78" s="60" t="s">
        <v>70</v>
      </c>
      <c r="F78" s="43" t="s">
        <v>204</v>
      </c>
      <c r="G78" s="43" t="s">
        <v>211</v>
      </c>
      <c r="H78" s="63">
        <v>0.16669999999999999</v>
      </c>
      <c r="I78" s="237"/>
      <c r="J78" s="60"/>
      <c r="K78" s="60"/>
      <c r="L78" s="60"/>
      <c r="M78" s="60"/>
      <c r="N78" s="60"/>
      <c r="O78" s="60"/>
      <c r="P78" s="60"/>
      <c r="Q78" s="60"/>
      <c r="R78" s="60"/>
      <c r="S78" s="60"/>
      <c r="T78" s="60"/>
      <c r="U78" s="60"/>
      <c r="V78" s="63">
        <v>0.3</v>
      </c>
      <c r="W78" s="60"/>
      <c r="X78" s="60"/>
      <c r="Y78" s="60"/>
      <c r="Z78" s="60"/>
      <c r="AA78" s="60"/>
      <c r="AB78" s="63">
        <v>0.7</v>
      </c>
      <c r="AC78" s="60"/>
      <c r="AD78" s="60"/>
      <c r="AE78" s="60"/>
      <c r="AF78" s="60"/>
      <c r="AG78" s="60"/>
      <c r="AH78" s="31">
        <f t="shared" si="0"/>
        <v>1</v>
      </c>
      <c r="AI78" s="64">
        <v>45108</v>
      </c>
      <c r="AJ78" s="64">
        <v>45229</v>
      </c>
      <c r="AK78" s="43" t="s">
        <v>212</v>
      </c>
      <c r="AL78" s="43" t="s">
        <v>618</v>
      </c>
      <c r="AM78" s="43" t="s">
        <v>207</v>
      </c>
      <c r="AN78" s="43" t="s">
        <v>712</v>
      </c>
      <c r="AO78" s="43" t="s">
        <v>223</v>
      </c>
    </row>
    <row r="79" spans="1:41" ht="90" hidden="1" x14ac:dyDescent="0.25">
      <c r="A79" s="43" t="s">
        <v>40</v>
      </c>
      <c r="B79" s="60" t="s">
        <v>203</v>
      </c>
      <c r="C79" s="60">
        <v>424</v>
      </c>
      <c r="D79" s="60" t="s">
        <v>70</v>
      </c>
      <c r="E79" s="60" t="s">
        <v>70</v>
      </c>
      <c r="F79" s="43" t="s">
        <v>204</v>
      </c>
      <c r="G79" s="43" t="s">
        <v>213</v>
      </c>
      <c r="H79" s="63">
        <v>0.16669999999999999</v>
      </c>
      <c r="I79" s="237"/>
      <c r="J79" s="60"/>
      <c r="K79" s="60"/>
      <c r="L79" s="60"/>
      <c r="M79" s="60"/>
      <c r="N79" s="63">
        <v>0.25</v>
      </c>
      <c r="O79" s="60"/>
      <c r="P79" s="60"/>
      <c r="Q79" s="60"/>
      <c r="R79" s="60"/>
      <c r="S79" s="60"/>
      <c r="T79" s="63">
        <v>0.25</v>
      </c>
      <c r="U79" s="60"/>
      <c r="V79" s="60"/>
      <c r="W79" s="60"/>
      <c r="X79" s="60"/>
      <c r="Y79" s="60"/>
      <c r="Z79" s="63">
        <v>0.25</v>
      </c>
      <c r="AA79" s="60"/>
      <c r="AB79" s="60"/>
      <c r="AC79" s="60"/>
      <c r="AD79" s="60"/>
      <c r="AE79" s="60"/>
      <c r="AF79" s="63">
        <v>0.25</v>
      </c>
      <c r="AG79" s="60"/>
      <c r="AH79" s="31">
        <f t="shared" ref="AH79:AH137" si="2">+J79+L79+N79+P79+R79+T79+V79+X79+Z79+AB79+AD79+AF79</f>
        <v>1</v>
      </c>
      <c r="AI79" s="64">
        <v>44986</v>
      </c>
      <c r="AJ79" s="64">
        <v>45291</v>
      </c>
      <c r="AK79" s="43" t="s">
        <v>214</v>
      </c>
      <c r="AL79" s="43" t="s">
        <v>618</v>
      </c>
      <c r="AM79" s="43" t="s">
        <v>207</v>
      </c>
      <c r="AN79" s="43" t="s">
        <v>712</v>
      </c>
      <c r="AO79" s="43" t="s">
        <v>223</v>
      </c>
    </row>
    <row r="80" spans="1:41" ht="75" hidden="1" x14ac:dyDescent="0.25">
      <c r="A80" s="43" t="s">
        <v>40</v>
      </c>
      <c r="B80" s="60" t="s">
        <v>203</v>
      </c>
      <c r="C80" s="60">
        <v>424</v>
      </c>
      <c r="D80" s="60" t="s">
        <v>70</v>
      </c>
      <c r="E80" s="60" t="s">
        <v>70</v>
      </c>
      <c r="F80" s="43" t="s">
        <v>204</v>
      </c>
      <c r="G80" s="43" t="s">
        <v>215</v>
      </c>
      <c r="H80" s="63">
        <v>0.16669999999999999</v>
      </c>
      <c r="I80" s="237"/>
      <c r="J80" s="60"/>
      <c r="K80" s="60"/>
      <c r="L80" s="60"/>
      <c r="M80" s="60"/>
      <c r="N80" s="63">
        <v>0.25</v>
      </c>
      <c r="O80" s="60"/>
      <c r="P80" s="60"/>
      <c r="Q80" s="60"/>
      <c r="R80" s="60"/>
      <c r="S80" s="60"/>
      <c r="T80" s="63">
        <v>0.25</v>
      </c>
      <c r="U80" s="60"/>
      <c r="V80" s="60"/>
      <c r="W80" s="60"/>
      <c r="X80" s="60"/>
      <c r="Y80" s="60"/>
      <c r="Z80" s="63">
        <v>0.25</v>
      </c>
      <c r="AA80" s="60"/>
      <c r="AB80" s="60"/>
      <c r="AC80" s="60"/>
      <c r="AD80" s="60"/>
      <c r="AE80" s="60"/>
      <c r="AF80" s="63">
        <v>0.25</v>
      </c>
      <c r="AG80" s="60"/>
      <c r="AH80" s="31">
        <f t="shared" si="2"/>
        <v>1</v>
      </c>
      <c r="AI80" s="64">
        <v>44986</v>
      </c>
      <c r="AJ80" s="64">
        <v>45291</v>
      </c>
      <c r="AK80" s="43" t="s">
        <v>216</v>
      </c>
      <c r="AL80" s="43" t="s">
        <v>618</v>
      </c>
      <c r="AM80" s="43" t="s">
        <v>207</v>
      </c>
      <c r="AN80" s="43" t="s">
        <v>712</v>
      </c>
      <c r="AO80" s="43" t="s">
        <v>223</v>
      </c>
    </row>
    <row r="81" spans="1:41" ht="90.75" hidden="1" customHeight="1" x14ac:dyDescent="0.25">
      <c r="A81" s="43" t="s">
        <v>217</v>
      </c>
      <c r="B81" s="60" t="s">
        <v>218</v>
      </c>
      <c r="C81" s="60">
        <v>27</v>
      </c>
      <c r="D81" s="240">
        <v>0.2</v>
      </c>
      <c r="E81" s="276">
        <v>175000000</v>
      </c>
      <c r="F81" s="43" t="s">
        <v>656</v>
      </c>
      <c r="G81" s="43" t="s">
        <v>219</v>
      </c>
      <c r="H81" s="63">
        <v>0.18</v>
      </c>
      <c r="I81" s="244">
        <f>+H81+H82+H83+H84+H85+H86</f>
        <v>0.99999999999999989</v>
      </c>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2"/>
        <v>1.004</v>
      </c>
      <c r="AI81" s="64">
        <v>44958</v>
      </c>
      <c r="AJ81" s="64">
        <v>45260</v>
      </c>
      <c r="AK81" s="43" t="s">
        <v>220</v>
      </c>
      <c r="AL81" s="43" t="s">
        <v>221</v>
      </c>
      <c r="AM81" s="43" t="s">
        <v>222</v>
      </c>
      <c r="AN81" s="43" t="s">
        <v>748</v>
      </c>
      <c r="AO81" s="43" t="s">
        <v>223</v>
      </c>
    </row>
    <row r="82" spans="1:41" ht="135" hidden="1" x14ac:dyDescent="0.25">
      <c r="A82" s="43" t="s">
        <v>217</v>
      </c>
      <c r="B82" s="60" t="s">
        <v>218</v>
      </c>
      <c r="C82" s="60">
        <v>27</v>
      </c>
      <c r="D82" s="257"/>
      <c r="E82" s="271"/>
      <c r="F82" s="43" t="s">
        <v>656</v>
      </c>
      <c r="G82" s="43" t="s">
        <v>224</v>
      </c>
      <c r="H82" s="63">
        <v>0.18</v>
      </c>
      <c r="I82" s="244"/>
      <c r="J82" s="31"/>
      <c r="K82" s="31"/>
      <c r="L82" s="31">
        <v>0.04</v>
      </c>
      <c r="M82" s="31"/>
      <c r="N82" s="31">
        <v>8.3000000000000004E-2</v>
      </c>
      <c r="O82" s="31"/>
      <c r="P82" s="31">
        <v>8.3000000000000004E-2</v>
      </c>
      <c r="Q82" s="31"/>
      <c r="R82" s="31">
        <v>8.3000000000000004E-2</v>
      </c>
      <c r="S82" s="31"/>
      <c r="T82" s="31">
        <v>0.15</v>
      </c>
      <c r="U82" s="31"/>
      <c r="V82" s="31">
        <v>8.3000000000000004E-2</v>
      </c>
      <c r="W82" s="31"/>
      <c r="X82" s="31">
        <v>8.3000000000000004E-2</v>
      </c>
      <c r="Y82" s="31"/>
      <c r="Z82" s="31">
        <v>0.15</v>
      </c>
      <c r="AA82" s="31"/>
      <c r="AB82" s="31">
        <v>8.3000000000000004E-2</v>
      </c>
      <c r="AC82" s="31"/>
      <c r="AD82" s="31">
        <v>8.3000000000000004E-2</v>
      </c>
      <c r="AE82" s="31"/>
      <c r="AF82" s="31">
        <v>8.3000000000000004E-2</v>
      </c>
      <c r="AG82" s="60"/>
      <c r="AH82" s="31">
        <f t="shared" si="2"/>
        <v>1.004</v>
      </c>
      <c r="AI82" s="64">
        <v>44958</v>
      </c>
      <c r="AJ82" s="64">
        <v>45260</v>
      </c>
      <c r="AK82" s="43" t="s">
        <v>225</v>
      </c>
      <c r="AL82" s="43" t="s">
        <v>221</v>
      </c>
      <c r="AM82" s="43" t="s">
        <v>222</v>
      </c>
      <c r="AN82" s="43" t="s">
        <v>748</v>
      </c>
      <c r="AO82" s="43" t="s">
        <v>223</v>
      </c>
    </row>
    <row r="83" spans="1:41" ht="75" hidden="1" x14ac:dyDescent="0.25">
      <c r="A83" s="43" t="s">
        <v>217</v>
      </c>
      <c r="B83" s="60" t="s">
        <v>218</v>
      </c>
      <c r="C83" s="60">
        <v>27</v>
      </c>
      <c r="D83" s="257"/>
      <c r="E83" s="271"/>
      <c r="F83" s="43" t="s">
        <v>656</v>
      </c>
      <c r="G83" s="43" t="s">
        <v>226</v>
      </c>
      <c r="H83" s="63">
        <v>0.18</v>
      </c>
      <c r="I83" s="244"/>
      <c r="J83" s="31"/>
      <c r="K83" s="31"/>
      <c r="L83" s="31">
        <v>0.04</v>
      </c>
      <c r="M83" s="31"/>
      <c r="N83" s="31">
        <v>8.3000000000000004E-2</v>
      </c>
      <c r="O83" s="31"/>
      <c r="P83" s="31">
        <v>8.3000000000000004E-2</v>
      </c>
      <c r="Q83" s="31"/>
      <c r="R83" s="31">
        <v>8.3000000000000004E-2</v>
      </c>
      <c r="S83" s="31"/>
      <c r="T83" s="31">
        <v>0.15</v>
      </c>
      <c r="U83" s="31"/>
      <c r="V83" s="31">
        <v>8.3000000000000004E-2</v>
      </c>
      <c r="W83" s="31"/>
      <c r="X83" s="31">
        <v>8.3000000000000004E-2</v>
      </c>
      <c r="Y83" s="31"/>
      <c r="Z83" s="31">
        <v>0.15</v>
      </c>
      <c r="AA83" s="31"/>
      <c r="AB83" s="31">
        <v>8.3000000000000004E-2</v>
      </c>
      <c r="AC83" s="31"/>
      <c r="AD83" s="31">
        <v>8.3000000000000004E-2</v>
      </c>
      <c r="AE83" s="31"/>
      <c r="AF83" s="31">
        <v>8.3000000000000004E-2</v>
      </c>
      <c r="AG83" s="60"/>
      <c r="AH83" s="31">
        <f t="shared" si="2"/>
        <v>1.004</v>
      </c>
      <c r="AI83" s="64">
        <v>44958</v>
      </c>
      <c r="AJ83" s="64">
        <v>45260</v>
      </c>
      <c r="AK83" s="43" t="s">
        <v>227</v>
      </c>
      <c r="AL83" s="43" t="s">
        <v>221</v>
      </c>
      <c r="AM83" s="43" t="s">
        <v>222</v>
      </c>
      <c r="AN83" s="43" t="s">
        <v>748</v>
      </c>
      <c r="AO83" s="43" t="s">
        <v>223</v>
      </c>
    </row>
    <row r="84" spans="1:41" ht="75" hidden="1" x14ac:dyDescent="0.25">
      <c r="A84" s="43" t="s">
        <v>217</v>
      </c>
      <c r="B84" s="60" t="s">
        <v>218</v>
      </c>
      <c r="C84" s="60">
        <v>27</v>
      </c>
      <c r="D84" s="257"/>
      <c r="E84" s="271"/>
      <c r="F84" s="43" t="s">
        <v>656</v>
      </c>
      <c r="G84" s="43" t="s">
        <v>228</v>
      </c>
      <c r="H84" s="63">
        <v>0.18</v>
      </c>
      <c r="I84" s="244"/>
      <c r="J84" s="31"/>
      <c r="K84" s="31"/>
      <c r="L84" s="31">
        <v>0.04</v>
      </c>
      <c r="M84" s="31"/>
      <c r="N84" s="31">
        <v>8.3000000000000004E-2</v>
      </c>
      <c r="O84" s="31"/>
      <c r="P84" s="31">
        <v>8.3000000000000004E-2</v>
      </c>
      <c r="Q84" s="31"/>
      <c r="R84" s="31">
        <v>8.3000000000000004E-2</v>
      </c>
      <c r="S84" s="31"/>
      <c r="T84" s="31">
        <v>0.15</v>
      </c>
      <c r="U84" s="31"/>
      <c r="V84" s="31">
        <v>8.3000000000000004E-2</v>
      </c>
      <c r="W84" s="31"/>
      <c r="X84" s="31">
        <v>8.3000000000000004E-2</v>
      </c>
      <c r="Y84" s="31"/>
      <c r="Z84" s="31">
        <v>0.15</v>
      </c>
      <c r="AA84" s="31"/>
      <c r="AB84" s="31">
        <v>8.3000000000000004E-2</v>
      </c>
      <c r="AC84" s="31"/>
      <c r="AD84" s="31">
        <v>8.3000000000000004E-2</v>
      </c>
      <c r="AE84" s="31"/>
      <c r="AF84" s="31">
        <v>8.3000000000000004E-2</v>
      </c>
      <c r="AG84" s="60"/>
      <c r="AH84" s="31">
        <f t="shared" si="2"/>
        <v>1.004</v>
      </c>
      <c r="AI84" s="64">
        <v>44958</v>
      </c>
      <c r="AJ84" s="64">
        <v>45260</v>
      </c>
      <c r="AK84" s="43" t="s">
        <v>225</v>
      </c>
      <c r="AL84" s="43" t="s">
        <v>221</v>
      </c>
      <c r="AM84" s="43" t="s">
        <v>222</v>
      </c>
      <c r="AN84" s="43" t="s">
        <v>748</v>
      </c>
      <c r="AO84" s="43" t="s">
        <v>223</v>
      </c>
    </row>
    <row r="85" spans="1:41" ht="75" hidden="1" x14ac:dyDescent="0.25">
      <c r="A85" s="43" t="s">
        <v>217</v>
      </c>
      <c r="B85" s="60" t="s">
        <v>218</v>
      </c>
      <c r="C85" s="60">
        <v>27</v>
      </c>
      <c r="D85" s="257"/>
      <c r="E85" s="271"/>
      <c r="F85" s="43" t="s">
        <v>656</v>
      </c>
      <c r="G85" s="43" t="s">
        <v>229</v>
      </c>
      <c r="H85" s="63">
        <v>0.18</v>
      </c>
      <c r="I85" s="244"/>
      <c r="J85" s="31"/>
      <c r="K85" s="31"/>
      <c r="L85" s="31">
        <v>0.04</v>
      </c>
      <c r="M85" s="31"/>
      <c r="N85" s="31">
        <v>8.3000000000000004E-2</v>
      </c>
      <c r="O85" s="31"/>
      <c r="P85" s="31">
        <v>8.3000000000000004E-2</v>
      </c>
      <c r="Q85" s="31"/>
      <c r="R85" s="31">
        <v>8.3000000000000004E-2</v>
      </c>
      <c r="S85" s="31"/>
      <c r="T85" s="31">
        <v>0.15</v>
      </c>
      <c r="U85" s="31"/>
      <c r="V85" s="31">
        <v>8.3000000000000004E-2</v>
      </c>
      <c r="W85" s="31"/>
      <c r="X85" s="31">
        <v>8.3000000000000004E-2</v>
      </c>
      <c r="Y85" s="31"/>
      <c r="Z85" s="31">
        <v>0.15</v>
      </c>
      <c r="AA85" s="31"/>
      <c r="AB85" s="31">
        <v>8.3000000000000004E-2</v>
      </c>
      <c r="AC85" s="31"/>
      <c r="AD85" s="31">
        <v>8.3000000000000004E-2</v>
      </c>
      <c r="AE85" s="31"/>
      <c r="AF85" s="31">
        <v>8.3000000000000004E-2</v>
      </c>
      <c r="AG85" s="60"/>
      <c r="AH85" s="31">
        <f>+J85+L85+N85+P85+R85+T85+V85+X85+Z85+AB85+AD85+AF85</f>
        <v>1.004</v>
      </c>
      <c r="AI85" s="64">
        <v>44958</v>
      </c>
      <c r="AJ85" s="64">
        <v>45260</v>
      </c>
      <c r="AK85" s="43" t="s">
        <v>230</v>
      </c>
      <c r="AL85" s="43" t="s">
        <v>221</v>
      </c>
      <c r="AM85" s="43" t="s">
        <v>222</v>
      </c>
      <c r="AN85" s="43" t="s">
        <v>748</v>
      </c>
      <c r="AO85" s="43" t="s">
        <v>223</v>
      </c>
    </row>
    <row r="86" spans="1:41" ht="75" hidden="1" x14ac:dyDescent="0.25">
      <c r="A86" s="43" t="s">
        <v>217</v>
      </c>
      <c r="B86" s="60" t="s">
        <v>218</v>
      </c>
      <c r="C86" s="60">
        <v>27</v>
      </c>
      <c r="D86" s="258"/>
      <c r="E86" s="272"/>
      <c r="F86" s="43" t="s">
        <v>656</v>
      </c>
      <c r="G86" s="43" t="s">
        <v>231</v>
      </c>
      <c r="H86" s="63">
        <v>0.1</v>
      </c>
      <c r="I86" s="244"/>
      <c r="J86" s="31"/>
      <c r="K86" s="31"/>
      <c r="L86" s="31">
        <v>0.04</v>
      </c>
      <c r="M86" s="31"/>
      <c r="N86" s="31">
        <v>8.3000000000000004E-2</v>
      </c>
      <c r="O86" s="31"/>
      <c r="P86" s="31">
        <v>8.3000000000000004E-2</v>
      </c>
      <c r="Q86" s="31"/>
      <c r="R86" s="31">
        <v>8.3000000000000004E-2</v>
      </c>
      <c r="S86" s="31"/>
      <c r="T86" s="31">
        <v>0.15</v>
      </c>
      <c r="U86" s="31"/>
      <c r="V86" s="31">
        <v>8.3000000000000004E-2</v>
      </c>
      <c r="W86" s="31"/>
      <c r="X86" s="31">
        <v>8.3000000000000004E-2</v>
      </c>
      <c r="Y86" s="31"/>
      <c r="Z86" s="31">
        <v>0.15</v>
      </c>
      <c r="AA86" s="31"/>
      <c r="AB86" s="31">
        <v>8.3000000000000004E-2</v>
      </c>
      <c r="AC86" s="31"/>
      <c r="AD86" s="31">
        <v>8.3000000000000004E-2</v>
      </c>
      <c r="AE86" s="31"/>
      <c r="AF86" s="31">
        <v>8.3000000000000004E-2</v>
      </c>
      <c r="AG86" s="60"/>
      <c r="AH86" s="31">
        <f t="shared" si="2"/>
        <v>1.004</v>
      </c>
      <c r="AI86" s="64">
        <v>44958</v>
      </c>
      <c r="AJ86" s="64">
        <v>45260</v>
      </c>
      <c r="AK86" s="43" t="s">
        <v>232</v>
      </c>
      <c r="AL86" s="43" t="s">
        <v>221</v>
      </c>
      <c r="AM86" s="43" t="s">
        <v>222</v>
      </c>
      <c r="AN86" s="43" t="s">
        <v>748</v>
      </c>
      <c r="AO86" s="43" t="s">
        <v>223</v>
      </c>
    </row>
    <row r="87" spans="1:41" ht="75" hidden="1" x14ac:dyDescent="0.25">
      <c r="A87" s="43" t="s">
        <v>217</v>
      </c>
      <c r="B87" s="60" t="s">
        <v>218</v>
      </c>
      <c r="C87" s="60">
        <v>27</v>
      </c>
      <c r="D87" s="60" t="s">
        <v>70</v>
      </c>
      <c r="E87" s="51" t="s">
        <v>70</v>
      </c>
      <c r="F87" s="43" t="s">
        <v>233</v>
      </c>
      <c r="G87" s="43" t="s">
        <v>234</v>
      </c>
      <c r="H87" s="63">
        <v>1</v>
      </c>
      <c r="I87" s="63">
        <f>+H87</f>
        <v>1</v>
      </c>
      <c r="J87" s="60"/>
      <c r="K87" s="60"/>
      <c r="L87" s="60"/>
      <c r="M87" s="60"/>
      <c r="N87" s="60"/>
      <c r="O87" s="60"/>
      <c r="P87" s="60"/>
      <c r="Q87" s="60"/>
      <c r="R87" s="60"/>
      <c r="S87" s="60"/>
      <c r="T87" s="60"/>
      <c r="U87" s="60"/>
      <c r="V87" s="33">
        <v>0.33329999999999999</v>
      </c>
      <c r="W87" s="60"/>
      <c r="X87" s="33">
        <v>0.33329999999999999</v>
      </c>
      <c r="Y87" s="60"/>
      <c r="Z87" s="33">
        <v>0.33329999999999999</v>
      </c>
      <c r="AA87" s="60"/>
      <c r="AB87" s="60"/>
      <c r="AC87" s="60"/>
      <c r="AD87" s="60"/>
      <c r="AE87" s="60"/>
      <c r="AF87" s="60"/>
      <c r="AG87" s="60"/>
      <c r="AH87" s="31">
        <f t="shared" si="2"/>
        <v>0.99990000000000001</v>
      </c>
      <c r="AI87" s="64">
        <v>45108</v>
      </c>
      <c r="AJ87" s="64">
        <v>45199</v>
      </c>
      <c r="AK87" s="43" t="s">
        <v>235</v>
      </c>
      <c r="AL87" s="43" t="s">
        <v>221</v>
      </c>
      <c r="AM87" s="43" t="s">
        <v>222</v>
      </c>
      <c r="AN87" s="43" t="s">
        <v>748</v>
      </c>
      <c r="AO87" s="43" t="s">
        <v>223</v>
      </c>
    </row>
    <row r="88" spans="1:41" ht="75" hidden="1" x14ac:dyDescent="0.25">
      <c r="A88" s="43" t="s">
        <v>152</v>
      </c>
      <c r="B88" s="60" t="s">
        <v>153</v>
      </c>
      <c r="C88" s="60">
        <v>325</v>
      </c>
      <c r="D88" s="226">
        <v>50</v>
      </c>
      <c r="E88" s="254">
        <v>450125201</v>
      </c>
      <c r="F88" s="44" t="s">
        <v>236</v>
      </c>
      <c r="G88" s="44" t="s">
        <v>237</v>
      </c>
      <c r="H88" s="31">
        <v>0.2</v>
      </c>
      <c r="I88" s="260">
        <v>1</v>
      </c>
      <c r="J88" s="69"/>
      <c r="K88" s="69"/>
      <c r="L88" s="31">
        <v>1</v>
      </c>
      <c r="M88" s="69"/>
      <c r="N88" s="52"/>
      <c r="O88" s="69"/>
      <c r="P88" s="69"/>
      <c r="Q88" s="69"/>
      <c r="R88" s="69"/>
      <c r="S88" s="69"/>
      <c r="T88" s="69"/>
      <c r="U88" s="69"/>
      <c r="V88" s="69"/>
      <c r="W88" s="69"/>
      <c r="X88" s="69"/>
      <c r="Y88" s="69"/>
      <c r="Z88" s="69"/>
      <c r="AA88" s="69"/>
      <c r="AB88" s="69"/>
      <c r="AC88" s="69"/>
      <c r="AD88" s="69"/>
      <c r="AE88" s="69"/>
      <c r="AF88" s="69"/>
      <c r="AG88" s="69"/>
      <c r="AH88" s="31">
        <f t="shared" si="2"/>
        <v>1</v>
      </c>
      <c r="AI88" s="62">
        <v>44958</v>
      </c>
      <c r="AJ88" s="62">
        <v>44985</v>
      </c>
      <c r="AK88" s="44" t="s">
        <v>238</v>
      </c>
      <c r="AL88" s="44" t="s">
        <v>239</v>
      </c>
      <c r="AM88" s="44" t="s">
        <v>240</v>
      </c>
      <c r="AN88" s="43" t="s">
        <v>241</v>
      </c>
      <c r="AO88" s="43" t="s">
        <v>160</v>
      </c>
    </row>
    <row r="89" spans="1:41" ht="125.25" hidden="1" customHeight="1" x14ac:dyDescent="0.25">
      <c r="A89" s="43" t="s">
        <v>152</v>
      </c>
      <c r="B89" s="60" t="s">
        <v>153</v>
      </c>
      <c r="C89" s="60">
        <v>325</v>
      </c>
      <c r="D89" s="227"/>
      <c r="E89" s="255"/>
      <c r="F89" s="44" t="s">
        <v>236</v>
      </c>
      <c r="G89" s="44" t="s">
        <v>242</v>
      </c>
      <c r="H89" s="31">
        <v>0.1</v>
      </c>
      <c r="I89" s="260"/>
      <c r="J89" s="60"/>
      <c r="K89" s="60"/>
      <c r="L89" s="60"/>
      <c r="M89" s="60"/>
      <c r="N89" s="31">
        <v>0.3</v>
      </c>
      <c r="O89" s="60"/>
      <c r="P89" s="31">
        <v>0.3</v>
      </c>
      <c r="Q89" s="60"/>
      <c r="R89" s="31">
        <v>0.4</v>
      </c>
      <c r="S89" s="60"/>
      <c r="T89" s="60"/>
      <c r="U89" s="60"/>
      <c r="V89" s="60"/>
      <c r="W89" s="60"/>
      <c r="X89" s="60"/>
      <c r="Y89" s="60"/>
      <c r="Z89" s="60"/>
      <c r="AA89" s="60"/>
      <c r="AB89" s="60"/>
      <c r="AC89" s="60"/>
      <c r="AD89" s="60"/>
      <c r="AE89" s="60"/>
      <c r="AF89" s="60"/>
      <c r="AG89" s="60"/>
      <c r="AH89" s="31">
        <f t="shared" si="2"/>
        <v>1</v>
      </c>
      <c r="AI89" s="62">
        <v>44986</v>
      </c>
      <c r="AJ89" s="62">
        <v>45077</v>
      </c>
      <c r="AK89" s="44" t="s">
        <v>243</v>
      </c>
      <c r="AL89" s="44" t="s">
        <v>239</v>
      </c>
      <c r="AM89" s="44" t="s">
        <v>240</v>
      </c>
      <c r="AN89" s="43" t="s">
        <v>241</v>
      </c>
      <c r="AO89" s="43" t="s">
        <v>160</v>
      </c>
    </row>
    <row r="90" spans="1:41" ht="75" hidden="1" x14ac:dyDescent="0.25">
      <c r="A90" s="43" t="s">
        <v>152</v>
      </c>
      <c r="B90" s="60" t="s">
        <v>153</v>
      </c>
      <c r="C90" s="60">
        <v>325</v>
      </c>
      <c r="D90" s="227"/>
      <c r="E90" s="255"/>
      <c r="F90" s="44" t="s">
        <v>236</v>
      </c>
      <c r="G90" s="44" t="s">
        <v>244</v>
      </c>
      <c r="H90" s="31">
        <v>0.05</v>
      </c>
      <c r="I90" s="260"/>
      <c r="J90" s="60"/>
      <c r="K90" s="60"/>
      <c r="L90" s="31">
        <v>0.3</v>
      </c>
      <c r="M90" s="60"/>
      <c r="N90" s="31">
        <v>0.3</v>
      </c>
      <c r="O90" s="60"/>
      <c r="P90" s="31">
        <v>0.4</v>
      </c>
      <c r="Q90" s="60"/>
      <c r="R90" s="60"/>
      <c r="S90" s="60"/>
      <c r="T90" s="60"/>
      <c r="U90" s="60"/>
      <c r="V90" s="60"/>
      <c r="W90" s="60"/>
      <c r="X90" s="60"/>
      <c r="Y90" s="60"/>
      <c r="Z90" s="60"/>
      <c r="AA90" s="60"/>
      <c r="AB90" s="60"/>
      <c r="AC90" s="60"/>
      <c r="AD90" s="60"/>
      <c r="AE90" s="60"/>
      <c r="AF90" s="60"/>
      <c r="AG90" s="60"/>
      <c r="AH90" s="31">
        <f t="shared" si="2"/>
        <v>1</v>
      </c>
      <c r="AI90" s="62">
        <v>44958</v>
      </c>
      <c r="AJ90" s="62">
        <v>45046</v>
      </c>
      <c r="AK90" s="44" t="s">
        <v>245</v>
      </c>
      <c r="AL90" s="44" t="s">
        <v>239</v>
      </c>
      <c r="AM90" s="44" t="s">
        <v>240</v>
      </c>
      <c r="AN90" s="43" t="s">
        <v>241</v>
      </c>
      <c r="AO90" s="43" t="s">
        <v>160</v>
      </c>
    </row>
    <row r="91" spans="1:41" ht="75" hidden="1" x14ac:dyDescent="0.25">
      <c r="A91" s="43" t="s">
        <v>152</v>
      </c>
      <c r="B91" s="60" t="s">
        <v>153</v>
      </c>
      <c r="C91" s="60">
        <v>325</v>
      </c>
      <c r="D91" s="227"/>
      <c r="E91" s="255"/>
      <c r="F91" s="44" t="s">
        <v>236</v>
      </c>
      <c r="G91" s="44" t="s">
        <v>246</v>
      </c>
      <c r="H91" s="31">
        <v>0.05</v>
      </c>
      <c r="I91" s="260"/>
      <c r="J91" s="60"/>
      <c r="K91" s="60"/>
      <c r="L91" s="60"/>
      <c r="M91" s="60"/>
      <c r="N91" s="60"/>
      <c r="O91" s="60"/>
      <c r="P91" s="60"/>
      <c r="Q91" s="60"/>
      <c r="R91" s="60"/>
      <c r="S91" s="60"/>
      <c r="T91" s="63">
        <v>0.5</v>
      </c>
      <c r="U91" s="60"/>
      <c r="V91" s="63">
        <v>0.5</v>
      </c>
      <c r="W91" s="60"/>
      <c r="X91" s="60"/>
      <c r="Y91" s="60"/>
      <c r="Z91" s="60"/>
      <c r="AA91" s="60"/>
      <c r="AB91" s="60"/>
      <c r="AC91" s="60"/>
      <c r="AD91" s="60"/>
      <c r="AE91" s="60"/>
      <c r="AF91" s="60"/>
      <c r="AG91" s="60"/>
      <c r="AH91" s="31">
        <f t="shared" si="2"/>
        <v>1</v>
      </c>
      <c r="AI91" s="62">
        <v>45078</v>
      </c>
      <c r="AJ91" s="62">
        <v>45138</v>
      </c>
      <c r="AK91" s="44" t="s">
        <v>247</v>
      </c>
      <c r="AL91" s="44" t="s">
        <v>239</v>
      </c>
      <c r="AM91" s="44" t="s">
        <v>240</v>
      </c>
      <c r="AN91" s="43" t="s">
        <v>241</v>
      </c>
      <c r="AO91" s="43" t="s">
        <v>160</v>
      </c>
    </row>
    <row r="92" spans="1:41" ht="75" hidden="1" x14ac:dyDescent="0.25">
      <c r="A92" s="43" t="s">
        <v>152</v>
      </c>
      <c r="B92" s="60" t="s">
        <v>153</v>
      </c>
      <c r="C92" s="60">
        <v>325</v>
      </c>
      <c r="D92" s="227"/>
      <c r="E92" s="255"/>
      <c r="F92" s="44" t="s">
        <v>236</v>
      </c>
      <c r="G92" s="44" t="s">
        <v>248</v>
      </c>
      <c r="H92" s="31">
        <v>0.1</v>
      </c>
      <c r="I92" s="260"/>
      <c r="J92" s="60"/>
      <c r="K92" s="60"/>
      <c r="L92" s="60"/>
      <c r="M92" s="60"/>
      <c r="N92" s="60"/>
      <c r="O92" s="60"/>
      <c r="P92" s="60"/>
      <c r="Q92" s="60"/>
      <c r="R92" s="60"/>
      <c r="S92" s="60"/>
      <c r="T92" s="60"/>
      <c r="U92" s="60"/>
      <c r="V92" s="60"/>
      <c r="W92" s="60"/>
      <c r="X92" s="60"/>
      <c r="Y92" s="60"/>
      <c r="Z92" s="31">
        <v>0.3</v>
      </c>
      <c r="AA92" s="60"/>
      <c r="AB92" s="31">
        <v>0.3</v>
      </c>
      <c r="AC92" s="60"/>
      <c r="AD92" s="31">
        <v>0.4</v>
      </c>
      <c r="AE92" s="60"/>
      <c r="AF92" s="60"/>
      <c r="AG92" s="60"/>
      <c r="AH92" s="31">
        <f t="shared" si="2"/>
        <v>1</v>
      </c>
      <c r="AI92" s="62">
        <v>45170</v>
      </c>
      <c r="AJ92" s="62">
        <v>45260</v>
      </c>
      <c r="AK92" s="44" t="s">
        <v>249</v>
      </c>
      <c r="AL92" s="44" t="s">
        <v>239</v>
      </c>
      <c r="AM92" s="44" t="s">
        <v>240</v>
      </c>
      <c r="AN92" s="43" t="s">
        <v>241</v>
      </c>
      <c r="AO92" s="43" t="s">
        <v>160</v>
      </c>
    </row>
    <row r="93" spans="1:41" ht="75" hidden="1" x14ac:dyDescent="0.25">
      <c r="A93" s="43" t="s">
        <v>152</v>
      </c>
      <c r="B93" s="60" t="s">
        <v>153</v>
      </c>
      <c r="C93" s="60">
        <v>325</v>
      </c>
      <c r="D93" s="227"/>
      <c r="E93" s="255"/>
      <c r="F93" s="44" t="s">
        <v>236</v>
      </c>
      <c r="G93" s="44" t="s">
        <v>250</v>
      </c>
      <c r="H93" s="31">
        <v>0.4</v>
      </c>
      <c r="I93" s="260"/>
      <c r="J93" s="60"/>
      <c r="K93" s="60"/>
      <c r="L93" s="60"/>
      <c r="M93" s="60"/>
      <c r="N93" s="60"/>
      <c r="O93" s="60"/>
      <c r="P93" s="60"/>
      <c r="Q93" s="60"/>
      <c r="R93" s="60"/>
      <c r="S93" s="60"/>
      <c r="T93" s="60"/>
      <c r="U93" s="60"/>
      <c r="V93" s="60"/>
      <c r="W93" s="60"/>
      <c r="X93" s="60"/>
      <c r="Y93" s="60"/>
      <c r="Z93" s="60"/>
      <c r="AA93" s="60"/>
      <c r="AB93" s="31">
        <v>0.3</v>
      </c>
      <c r="AC93" s="60"/>
      <c r="AD93" s="31">
        <v>0.3</v>
      </c>
      <c r="AE93" s="60"/>
      <c r="AF93" s="31">
        <v>0.4</v>
      </c>
      <c r="AG93" s="60"/>
      <c r="AH93" s="31">
        <f t="shared" si="2"/>
        <v>1</v>
      </c>
      <c r="AI93" s="62">
        <v>45200</v>
      </c>
      <c r="AJ93" s="62">
        <v>45290</v>
      </c>
      <c r="AK93" s="44" t="s">
        <v>251</v>
      </c>
      <c r="AL93" s="44" t="s">
        <v>239</v>
      </c>
      <c r="AM93" s="44" t="s">
        <v>240</v>
      </c>
      <c r="AN93" s="43" t="s">
        <v>241</v>
      </c>
      <c r="AO93" s="43" t="s">
        <v>160</v>
      </c>
    </row>
    <row r="94" spans="1:41" ht="75" hidden="1" x14ac:dyDescent="0.25">
      <c r="A94" s="43" t="s">
        <v>152</v>
      </c>
      <c r="B94" s="60" t="s">
        <v>153</v>
      </c>
      <c r="C94" s="60">
        <v>325</v>
      </c>
      <c r="D94" s="228"/>
      <c r="E94" s="255"/>
      <c r="F94" s="44" t="s">
        <v>236</v>
      </c>
      <c r="G94" s="44" t="s">
        <v>252</v>
      </c>
      <c r="H94" s="31">
        <v>0.1</v>
      </c>
      <c r="I94" s="260"/>
      <c r="J94" s="60"/>
      <c r="K94" s="60"/>
      <c r="L94" s="60"/>
      <c r="M94" s="60"/>
      <c r="N94" s="60"/>
      <c r="O94" s="60"/>
      <c r="P94" s="60"/>
      <c r="Q94" s="60"/>
      <c r="R94" s="60"/>
      <c r="S94" s="60"/>
      <c r="T94" s="60"/>
      <c r="U94" s="60"/>
      <c r="V94" s="60"/>
      <c r="W94" s="60"/>
      <c r="X94" s="60"/>
      <c r="Y94" s="60"/>
      <c r="Z94" s="60"/>
      <c r="AA94" s="60"/>
      <c r="AB94" s="60"/>
      <c r="AC94" s="60"/>
      <c r="AD94" s="60"/>
      <c r="AE94" s="60"/>
      <c r="AF94" s="63">
        <v>1</v>
      </c>
      <c r="AG94" s="60"/>
      <c r="AH94" s="31">
        <f t="shared" si="2"/>
        <v>1</v>
      </c>
      <c r="AI94" s="62">
        <v>45261</v>
      </c>
      <c r="AJ94" s="62">
        <v>45290</v>
      </c>
      <c r="AK94" s="44" t="s">
        <v>253</v>
      </c>
      <c r="AL94" s="44" t="s">
        <v>239</v>
      </c>
      <c r="AM94" s="44" t="s">
        <v>240</v>
      </c>
      <c r="AN94" s="43" t="s">
        <v>241</v>
      </c>
      <c r="AO94" s="43" t="s">
        <v>160</v>
      </c>
    </row>
    <row r="95" spans="1:41" ht="75" hidden="1" x14ac:dyDescent="0.25">
      <c r="A95" s="43" t="s">
        <v>152</v>
      </c>
      <c r="B95" s="60" t="s">
        <v>153</v>
      </c>
      <c r="C95" s="60">
        <v>328</v>
      </c>
      <c r="D95" s="226">
        <v>30</v>
      </c>
      <c r="E95" s="255"/>
      <c r="F95" s="44" t="s">
        <v>254</v>
      </c>
      <c r="G95" s="44" t="s">
        <v>255</v>
      </c>
      <c r="H95" s="31">
        <v>0.2</v>
      </c>
      <c r="I95" s="244">
        <v>1</v>
      </c>
      <c r="J95" s="60"/>
      <c r="K95" s="60"/>
      <c r="L95" s="60"/>
      <c r="M95" s="60"/>
      <c r="N95" s="63">
        <v>0.2</v>
      </c>
      <c r="O95" s="60"/>
      <c r="P95" s="63">
        <v>0.2</v>
      </c>
      <c r="Q95" s="60"/>
      <c r="R95" s="63">
        <v>0.2</v>
      </c>
      <c r="S95" s="60"/>
      <c r="T95" s="63">
        <v>0.1</v>
      </c>
      <c r="U95" s="60"/>
      <c r="V95" s="63">
        <v>0.1</v>
      </c>
      <c r="W95" s="60"/>
      <c r="X95" s="63">
        <v>0.1</v>
      </c>
      <c r="Y95" s="60"/>
      <c r="Z95" s="63">
        <v>0.1</v>
      </c>
      <c r="AA95" s="60"/>
      <c r="AB95" s="63"/>
      <c r="AC95" s="60"/>
      <c r="AD95" s="60"/>
      <c r="AE95" s="60"/>
      <c r="AF95" s="63"/>
      <c r="AG95" s="60"/>
      <c r="AH95" s="31">
        <f t="shared" si="2"/>
        <v>1</v>
      </c>
      <c r="AI95" s="62">
        <v>44986</v>
      </c>
      <c r="AJ95" s="62">
        <v>45199</v>
      </c>
      <c r="AK95" s="44" t="s">
        <v>256</v>
      </c>
      <c r="AL95" s="44" t="s">
        <v>239</v>
      </c>
      <c r="AM95" s="44" t="s">
        <v>240</v>
      </c>
      <c r="AN95" s="43" t="s">
        <v>241</v>
      </c>
      <c r="AO95" s="43" t="s">
        <v>160</v>
      </c>
    </row>
    <row r="96" spans="1:41" ht="75" hidden="1" x14ac:dyDescent="0.25">
      <c r="A96" s="43" t="s">
        <v>152</v>
      </c>
      <c r="B96" s="60" t="s">
        <v>153</v>
      </c>
      <c r="C96" s="60">
        <v>328</v>
      </c>
      <c r="D96" s="227"/>
      <c r="E96" s="255"/>
      <c r="F96" s="44" t="s">
        <v>254</v>
      </c>
      <c r="G96" s="44" t="s">
        <v>257</v>
      </c>
      <c r="H96" s="31">
        <v>0.05</v>
      </c>
      <c r="I96" s="237"/>
      <c r="J96" s="60"/>
      <c r="K96" s="60"/>
      <c r="L96" s="60"/>
      <c r="M96" s="60"/>
      <c r="N96" s="60"/>
      <c r="O96" s="60"/>
      <c r="P96" s="63">
        <v>0.2</v>
      </c>
      <c r="Q96" s="60"/>
      <c r="R96" s="63">
        <v>0.2</v>
      </c>
      <c r="S96" s="60"/>
      <c r="T96" s="63">
        <v>0.2</v>
      </c>
      <c r="U96" s="60"/>
      <c r="V96" s="63">
        <v>0.1</v>
      </c>
      <c r="W96" s="60"/>
      <c r="X96" s="63">
        <v>0.1</v>
      </c>
      <c r="Y96" s="60"/>
      <c r="Z96" s="63">
        <v>0.1</v>
      </c>
      <c r="AA96" s="60"/>
      <c r="AB96" s="63">
        <v>0.1</v>
      </c>
      <c r="AC96" s="60"/>
      <c r="AD96" s="60"/>
      <c r="AE96" s="60"/>
      <c r="AF96" s="63"/>
      <c r="AG96" s="60"/>
      <c r="AH96" s="31">
        <f t="shared" si="2"/>
        <v>1</v>
      </c>
      <c r="AI96" s="62">
        <v>45017</v>
      </c>
      <c r="AJ96" s="62">
        <v>45230</v>
      </c>
      <c r="AK96" s="44" t="s">
        <v>258</v>
      </c>
      <c r="AL96" s="44" t="s">
        <v>239</v>
      </c>
      <c r="AM96" s="44" t="s">
        <v>240</v>
      </c>
      <c r="AN96" s="43" t="s">
        <v>241</v>
      </c>
      <c r="AO96" s="43" t="s">
        <v>160</v>
      </c>
    </row>
    <row r="97" spans="1:41" ht="75" hidden="1" x14ac:dyDescent="0.25">
      <c r="A97" s="43" t="s">
        <v>152</v>
      </c>
      <c r="B97" s="60" t="s">
        <v>153</v>
      </c>
      <c r="C97" s="60">
        <v>328</v>
      </c>
      <c r="D97" s="227"/>
      <c r="E97" s="255"/>
      <c r="F97" s="44" t="s">
        <v>254</v>
      </c>
      <c r="G97" s="44" t="s">
        <v>259</v>
      </c>
      <c r="H97" s="31">
        <v>0.4</v>
      </c>
      <c r="I97" s="237"/>
      <c r="J97" s="60"/>
      <c r="K97" s="60"/>
      <c r="L97" s="60"/>
      <c r="M97" s="60"/>
      <c r="N97" s="63">
        <v>0.1</v>
      </c>
      <c r="O97" s="60"/>
      <c r="P97" s="63">
        <v>0.1</v>
      </c>
      <c r="Q97" s="60"/>
      <c r="R97" s="63">
        <v>0.1</v>
      </c>
      <c r="S97" s="60"/>
      <c r="T97" s="63">
        <v>0.1</v>
      </c>
      <c r="U97" s="60"/>
      <c r="V97" s="63">
        <v>0.1</v>
      </c>
      <c r="W97" s="60"/>
      <c r="X97" s="63">
        <v>0.1</v>
      </c>
      <c r="Y97" s="60"/>
      <c r="Z97" s="63">
        <v>0.1</v>
      </c>
      <c r="AA97" s="60"/>
      <c r="AB97" s="63">
        <v>0.1</v>
      </c>
      <c r="AC97" s="60"/>
      <c r="AD97" s="63">
        <v>0.1</v>
      </c>
      <c r="AE97" s="60"/>
      <c r="AF97" s="63">
        <v>0.1</v>
      </c>
      <c r="AG97" s="60"/>
      <c r="AH97" s="31">
        <f t="shared" si="2"/>
        <v>0.99999999999999989</v>
      </c>
      <c r="AI97" s="62">
        <v>44986</v>
      </c>
      <c r="AJ97" s="62">
        <v>45290</v>
      </c>
      <c r="AK97" s="44" t="s">
        <v>260</v>
      </c>
      <c r="AL97" s="44" t="s">
        <v>239</v>
      </c>
      <c r="AM97" s="44" t="s">
        <v>240</v>
      </c>
      <c r="AN97" s="43" t="s">
        <v>241</v>
      </c>
      <c r="AO97" s="43" t="s">
        <v>160</v>
      </c>
    </row>
    <row r="98" spans="1:41" ht="75" hidden="1" x14ac:dyDescent="0.25">
      <c r="A98" s="43" t="s">
        <v>152</v>
      </c>
      <c r="B98" s="60" t="s">
        <v>153</v>
      </c>
      <c r="C98" s="60">
        <v>328</v>
      </c>
      <c r="D98" s="227"/>
      <c r="E98" s="255"/>
      <c r="F98" s="44" t="s">
        <v>254</v>
      </c>
      <c r="G98" s="44" t="s">
        <v>261</v>
      </c>
      <c r="H98" s="31">
        <v>0.3</v>
      </c>
      <c r="I98" s="237"/>
      <c r="J98" s="60"/>
      <c r="K98" s="60"/>
      <c r="L98" s="60"/>
      <c r="M98" s="60"/>
      <c r="N98" s="60"/>
      <c r="O98" s="60"/>
      <c r="P98" s="60"/>
      <c r="Q98" s="60"/>
      <c r="R98" s="60"/>
      <c r="S98" s="60"/>
      <c r="T98" s="63">
        <v>0.2</v>
      </c>
      <c r="U98" s="60"/>
      <c r="V98" s="63">
        <v>0.2</v>
      </c>
      <c r="W98" s="60"/>
      <c r="X98" s="63">
        <v>0.2</v>
      </c>
      <c r="Y98" s="60"/>
      <c r="Z98" s="63">
        <v>0.2</v>
      </c>
      <c r="AA98" s="60"/>
      <c r="AB98" s="63">
        <v>0.2</v>
      </c>
      <c r="AC98" s="60"/>
      <c r="AD98" s="60"/>
      <c r="AE98" s="60"/>
      <c r="AF98" s="63"/>
      <c r="AG98" s="60"/>
      <c r="AH98" s="31">
        <f t="shared" si="2"/>
        <v>1</v>
      </c>
      <c r="AI98" s="62">
        <v>45078</v>
      </c>
      <c r="AJ98" s="62">
        <v>45230</v>
      </c>
      <c r="AK98" s="44" t="s">
        <v>262</v>
      </c>
      <c r="AL98" s="44" t="s">
        <v>239</v>
      </c>
      <c r="AM98" s="44" t="s">
        <v>240</v>
      </c>
      <c r="AN98" s="43" t="s">
        <v>241</v>
      </c>
      <c r="AO98" s="43" t="s">
        <v>160</v>
      </c>
    </row>
    <row r="99" spans="1:41" ht="75" hidden="1" x14ac:dyDescent="0.25">
      <c r="A99" s="43" t="s">
        <v>152</v>
      </c>
      <c r="B99" s="60" t="s">
        <v>153</v>
      </c>
      <c r="C99" s="60">
        <v>328</v>
      </c>
      <c r="D99" s="228"/>
      <c r="E99" s="256"/>
      <c r="F99" s="44" t="s">
        <v>254</v>
      </c>
      <c r="G99" s="44" t="s">
        <v>263</v>
      </c>
      <c r="H99" s="31">
        <v>0.05</v>
      </c>
      <c r="I99" s="237"/>
      <c r="J99" s="60"/>
      <c r="K99" s="60"/>
      <c r="L99" s="60"/>
      <c r="M99" s="60"/>
      <c r="N99" s="60"/>
      <c r="O99" s="60"/>
      <c r="P99" s="60"/>
      <c r="Q99" s="60"/>
      <c r="R99" s="60"/>
      <c r="S99" s="60"/>
      <c r="T99" s="60"/>
      <c r="U99" s="60"/>
      <c r="V99" s="60"/>
      <c r="W99" s="60"/>
      <c r="X99" s="60"/>
      <c r="Y99" s="60"/>
      <c r="Z99" s="60"/>
      <c r="AA99" s="60"/>
      <c r="AB99" s="60"/>
      <c r="AC99" s="60"/>
      <c r="AD99" s="63">
        <v>1</v>
      </c>
      <c r="AE99" s="60"/>
      <c r="AF99" s="63"/>
      <c r="AG99" s="60"/>
      <c r="AH99" s="31">
        <f t="shared" si="2"/>
        <v>1</v>
      </c>
      <c r="AI99" s="62">
        <v>45231</v>
      </c>
      <c r="AJ99" s="62">
        <v>45260</v>
      </c>
      <c r="AK99" s="44" t="s">
        <v>264</v>
      </c>
      <c r="AL99" s="44" t="s">
        <v>239</v>
      </c>
      <c r="AM99" s="44" t="s">
        <v>240</v>
      </c>
      <c r="AN99" s="43" t="s">
        <v>241</v>
      </c>
      <c r="AO99" s="43" t="s">
        <v>160</v>
      </c>
    </row>
    <row r="100" spans="1:41" ht="75" hidden="1" x14ac:dyDescent="0.25">
      <c r="A100" s="43" t="s">
        <v>152</v>
      </c>
      <c r="B100" s="60" t="s">
        <v>153</v>
      </c>
      <c r="C100" s="60">
        <v>326</v>
      </c>
      <c r="D100" s="60" t="s">
        <v>70</v>
      </c>
      <c r="E100" s="60" t="s">
        <v>70</v>
      </c>
      <c r="F100" s="44" t="s">
        <v>265</v>
      </c>
      <c r="G100" s="44" t="s">
        <v>266</v>
      </c>
      <c r="H100" s="31">
        <v>0.11</v>
      </c>
      <c r="I100" s="244">
        <v>1</v>
      </c>
      <c r="J100" s="60"/>
      <c r="K100" s="60"/>
      <c r="L100" s="60"/>
      <c r="M100" s="60"/>
      <c r="N100" s="60"/>
      <c r="O100" s="60"/>
      <c r="P100" s="60"/>
      <c r="Q100" s="60"/>
      <c r="R100" s="63">
        <v>0.3</v>
      </c>
      <c r="S100" s="60"/>
      <c r="T100" s="60"/>
      <c r="U100" s="60"/>
      <c r="V100" s="60"/>
      <c r="W100" s="60"/>
      <c r="X100" s="60"/>
      <c r="Y100" s="60"/>
      <c r="Z100" s="63">
        <v>0.3</v>
      </c>
      <c r="AA100" s="60"/>
      <c r="AB100" s="60"/>
      <c r="AC100" s="60"/>
      <c r="AD100" s="60"/>
      <c r="AE100" s="60"/>
      <c r="AF100" s="63">
        <v>0.4</v>
      </c>
      <c r="AG100" s="60"/>
      <c r="AH100" s="31">
        <f t="shared" si="2"/>
        <v>1</v>
      </c>
      <c r="AI100" s="62">
        <v>45047</v>
      </c>
      <c r="AJ100" s="62">
        <v>45290</v>
      </c>
      <c r="AK100" s="44" t="s">
        <v>267</v>
      </c>
      <c r="AL100" s="44" t="s">
        <v>239</v>
      </c>
      <c r="AM100" s="44" t="s">
        <v>240</v>
      </c>
      <c r="AN100" s="43" t="s">
        <v>241</v>
      </c>
      <c r="AO100" s="25" t="s">
        <v>223</v>
      </c>
    </row>
    <row r="101" spans="1:41" ht="75" hidden="1" x14ac:dyDescent="0.25">
      <c r="A101" s="43" t="s">
        <v>152</v>
      </c>
      <c r="B101" s="60" t="s">
        <v>153</v>
      </c>
      <c r="C101" s="60">
        <v>326</v>
      </c>
      <c r="D101" s="60" t="s">
        <v>70</v>
      </c>
      <c r="E101" s="60" t="s">
        <v>70</v>
      </c>
      <c r="F101" s="44" t="s">
        <v>265</v>
      </c>
      <c r="G101" s="44" t="s">
        <v>268</v>
      </c>
      <c r="H101" s="31">
        <v>0.11</v>
      </c>
      <c r="I101" s="237"/>
      <c r="J101" s="31"/>
      <c r="K101" s="31"/>
      <c r="L101" s="31"/>
      <c r="M101" s="31"/>
      <c r="N101" s="31">
        <v>0.25</v>
      </c>
      <c r="O101" s="31"/>
      <c r="P101" s="31"/>
      <c r="Q101" s="31"/>
      <c r="R101" s="31"/>
      <c r="S101" s="31"/>
      <c r="T101" s="31">
        <v>0.25</v>
      </c>
      <c r="U101" s="31"/>
      <c r="V101" s="31"/>
      <c r="W101" s="31"/>
      <c r="X101" s="31"/>
      <c r="Y101" s="31"/>
      <c r="Z101" s="31">
        <v>0.25</v>
      </c>
      <c r="AA101" s="31"/>
      <c r="AB101" s="31"/>
      <c r="AC101" s="31"/>
      <c r="AD101" s="31"/>
      <c r="AE101" s="31"/>
      <c r="AF101" s="31">
        <v>0.25</v>
      </c>
      <c r="AG101" s="60"/>
      <c r="AH101" s="31">
        <f t="shared" si="2"/>
        <v>1</v>
      </c>
      <c r="AI101" s="62">
        <v>44986</v>
      </c>
      <c r="AJ101" s="62">
        <v>45290</v>
      </c>
      <c r="AK101" s="44" t="s">
        <v>269</v>
      </c>
      <c r="AL101" s="44" t="s">
        <v>239</v>
      </c>
      <c r="AM101" s="44" t="s">
        <v>240</v>
      </c>
      <c r="AN101" s="43" t="s">
        <v>241</v>
      </c>
      <c r="AO101" s="25" t="s">
        <v>223</v>
      </c>
    </row>
    <row r="102" spans="1:41" ht="75" hidden="1" x14ac:dyDescent="0.25">
      <c r="A102" s="43" t="s">
        <v>152</v>
      </c>
      <c r="B102" s="60" t="s">
        <v>153</v>
      </c>
      <c r="C102" s="60">
        <v>326</v>
      </c>
      <c r="D102" s="60" t="s">
        <v>70</v>
      </c>
      <c r="E102" s="60" t="s">
        <v>70</v>
      </c>
      <c r="F102" s="44" t="s">
        <v>265</v>
      </c>
      <c r="G102" s="44" t="s">
        <v>270</v>
      </c>
      <c r="H102" s="31">
        <v>0.11</v>
      </c>
      <c r="I102" s="237"/>
      <c r="J102" s="31">
        <v>8.3000000000000004E-2</v>
      </c>
      <c r="K102" s="31"/>
      <c r="L102" s="31">
        <v>8.3000000000000004E-2</v>
      </c>
      <c r="M102" s="31"/>
      <c r="N102" s="31">
        <v>8.3000000000000004E-2</v>
      </c>
      <c r="O102" s="31"/>
      <c r="P102" s="31">
        <v>8.3000000000000004E-2</v>
      </c>
      <c r="Q102" s="31"/>
      <c r="R102" s="31">
        <v>8.3000000000000004E-2</v>
      </c>
      <c r="S102" s="31"/>
      <c r="T102" s="31">
        <v>8.3000000000000004E-2</v>
      </c>
      <c r="U102" s="31"/>
      <c r="V102" s="31">
        <v>8.3000000000000004E-2</v>
      </c>
      <c r="W102" s="31"/>
      <c r="X102" s="31">
        <v>8.3000000000000004E-2</v>
      </c>
      <c r="Y102" s="31"/>
      <c r="Z102" s="31">
        <v>8.3000000000000004E-2</v>
      </c>
      <c r="AA102" s="31"/>
      <c r="AB102" s="31">
        <v>8.3000000000000004E-2</v>
      </c>
      <c r="AC102" s="31"/>
      <c r="AD102" s="31">
        <v>8.3000000000000004E-2</v>
      </c>
      <c r="AE102" s="31"/>
      <c r="AF102" s="31">
        <v>8.3000000000000004E-2</v>
      </c>
      <c r="AG102" s="60"/>
      <c r="AH102" s="31">
        <f t="shared" si="2"/>
        <v>0.99599999999999989</v>
      </c>
      <c r="AI102" s="62">
        <v>44927</v>
      </c>
      <c r="AJ102" s="62">
        <v>45290</v>
      </c>
      <c r="AK102" s="44" t="s">
        <v>271</v>
      </c>
      <c r="AL102" s="44" t="s">
        <v>239</v>
      </c>
      <c r="AM102" s="44" t="s">
        <v>240</v>
      </c>
      <c r="AN102" s="43" t="s">
        <v>241</v>
      </c>
      <c r="AO102" s="25" t="s">
        <v>223</v>
      </c>
    </row>
    <row r="103" spans="1:41" ht="75" hidden="1" x14ac:dyDescent="0.25">
      <c r="A103" s="43" t="s">
        <v>152</v>
      </c>
      <c r="B103" s="60" t="s">
        <v>153</v>
      </c>
      <c r="C103" s="60">
        <v>326</v>
      </c>
      <c r="D103" s="60" t="s">
        <v>70</v>
      </c>
      <c r="E103" s="60" t="s">
        <v>70</v>
      </c>
      <c r="F103" s="44" t="s">
        <v>265</v>
      </c>
      <c r="G103" s="44" t="s">
        <v>272</v>
      </c>
      <c r="H103" s="31">
        <v>0.12</v>
      </c>
      <c r="I103" s="237"/>
      <c r="J103" s="60"/>
      <c r="K103" s="60"/>
      <c r="L103" s="60"/>
      <c r="M103" s="60"/>
      <c r="N103" s="63">
        <v>0.25</v>
      </c>
      <c r="O103" s="60"/>
      <c r="P103" s="60"/>
      <c r="Q103" s="60"/>
      <c r="R103" s="60"/>
      <c r="S103" s="60"/>
      <c r="T103" s="63">
        <v>0.25</v>
      </c>
      <c r="U103" s="60"/>
      <c r="V103" s="60"/>
      <c r="W103" s="60"/>
      <c r="X103" s="60"/>
      <c r="Y103" s="60"/>
      <c r="Z103" s="63">
        <v>0.25</v>
      </c>
      <c r="AA103" s="60"/>
      <c r="AB103" s="60"/>
      <c r="AC103" s="60"/>
      <c r="AD103" s="60"/>
      <c r="AE103" s="60"/>
      <c r="AF103" s="63">
        <v>0.25</v>
      </c>
      <c r="AG103" s="60"/>
      <c r="AH103" s="31">
        <f t="shared" si="2"/>
        <v>1</v>
      </c>
      <c r="AI103" s="62">
        <v>44986</v>
      </c>
      <c r="AJ103" s="62">
        <v>45290</v>
      </c>
      <c r="AK103" s="44" t="s">
        <v>273</v>
      </c>
      <c r="AL103" s="44" t="s">
        <v>239</v>
      </c>
      <c r="AM103" s="44" t="s">
        <v>240</v>
      </c>
      <c r="AN103" s="43" t="s">
        <v>241</v>
      </c>
      <c r="AO103" s="25" t="s">
        <v>223</v>
      </c>
    </row>
    <row r="104" spans="1:41" ht="75" hidden="1" x14ac:dyDescent="0.25">
      <c r="A104" s="43" t="s">
        <v>152</v>
      </c>
      <c r="B104" s="60" t="s">
        <v>153</v>
      </c>
      <c r="C104" s="60">
        <v>326</v>
      </c>
      <c r="D104" s="60" t="s">
        <v>70</v>
      </c>
      <c r="E104" s="60" t="s">
        <v>70</v>
      </c>
      <c r="F104" s="44" t="s">
        <v>265</v>
      </c>
      <c r="G104" s="44" t="s">
        <v>274</v>
      </c>
      <c r="H104" s="31">
        <v>0.11</v>
      </c>
      <c r="I104" s="237"/>
      <c r="J104" s="60"/>
      <c r="K104" s="60"/>
      <c r="L104" s="60"/>
      <c r="M104" s="60"/>
      <c r="N104" s="31">
        <v>0.1</v>
      </c>
      <c r="O104" s="31"/>
      <c r="P104" s="31">
        <v>0.1</v>
      </c>
      <c r="Q104" s="31"/>
      <c r="R104" s="31">
        <v>0.1</v>
      </c>
      <c r="S104" s="31"/>
      <c r="T104" s="31">
        <v>0.1</v>
      </c>
      <c r="U104" s="31"/>
      <c r="V104" s="31">
        <v>0.1</v>
      </c>
      <c r="W104" s="31"/>
      <c r="X104" s="31">
        <v>0.1</v>
      </c>
      <c r="Y104" s="31"/>
      <c r="Z104" s="31">
        <v>0.1</v>
      </c>
      <c r="AA104" s="31"/>
      <c r="AB104" s="31">
        <v>0.1</v>
      </c>
      <c r="AC104" s="31"/>
      <c r="AD104" s="31">
        <v>0.1</v>
      </c>
      <c r="AE104" s="31"/>
      <c r="AF104" s="31">
        <v>0.1</v>
      </c>
      <c r="AG104" s="60"/>
      <c r="AH104" s="31">
        <f t="shared" si="2"/>
        <v>0.99999999999999989</v>
      </c>
      <c r="AI104" s="62">
        <v>44986</v>
      </c>
      <c r="AJ104" s="62">
        <v>45290</v>
      </c>
      <c r="AK104" s="44" t="s">
        <v>275</v>
      </c>
      <c r="AL104" s="44" t="s">
        <v>239</v>
      </c>
      <c r="AM104" s="44" t="s">
        <v>240</v>
      </c>
      <c r="AN104" s="43" t="s">
        <v>241</v>
      </c>
      <c r="AO104" s="25" t="s">
        <v>223</v>
      </c>
    </row>
    <row r="105" spans="1:41" ht="90" hidden="1" x14ac:dyDescent="0.25">
      <c r="A105" s="43" t="s">
        <v>152</v>
      </c>
      <c r="B105" s="60" t="s">
        <v>153</v>
      </c>
      <c r="C105" s="60">
        <v>326</v>
      </c>
      <c r="D105" s="60" t="s">
        <v>70</v>
      </c>
      <c r="E105" s="60" t="s">
        <v>70</v>
      </c>
      <c r="F105" s="44" t="s">
        <v>265</v>
      </c>
      <c r="G105" s="44" t="s">
        <v>276</v>
      </c>
      <c r="H105" s="31">
        <v>0.11</v>
      </c>
      <c r="I105" s="237"/>
      <c r="J105" s="60"/>
      <c r="K105" s="60"/>
      <c r="L105" s="60"/>
      <c r="M105" s="60"/>
      <c r="N105" s="31">
        <v>0.1</v>
      </c>
      <c r="O105" s="31"/>
      <c r="P105" s="31">
        <v>0.1</v>
      </c>
      <c r="Q105" s="31"/>
      <c r="R105" s="31">
        <v>0.1</v>
      </c>
      <c r="S105" s="31"/>
      <c r="T105" s="31">
        <v>0.1</v>
      </c>
      <c r="U105" s="31"/>
      <c r="V105" s="31">
        <v>0.1</v>
      </c>
      <c r="W105" s="31"/>
      <c r="X105" s="31">
        <v>0.1</v>
      </c>
      <c r="Y105" s="31"/>
      <c r="Z105" s="31">
        <v>0.1</v>
      </c>
      <c r="AA105" s="31"/>
      <c r="AB105" s="31">
        <v>0.1</v>
      </c>
      <c r="AC105" s="31"/>
      <c r="AD105" s="31">
        <v>0.1</v>
      </c>
      <c r="AE105" s="31"/>
      <c r="AF105" s="31">
        <v>0.1</v>
      </c>
      <c r="AG105" s="60"/>
      <c r="AH105" s="31">
        <f t="shared" si="2"/>
        <v>0.99999999999999989</v>
      </c>
      <c r="AI105" s="62">
        <v>44986</v>
      </c>
      <c r="AJ105" s="62">
        <v>45290</v>
      </c>
      <c r="AK105" s="44" t="s">
        <v>277</v>
      </c>
      <c r="AL105" s="44" t="s">
        <v>239</v>
      </c>
      <c r="AM105" s="44" t="s">
        <v>240</v>
      </c>
      <c r="AN105" s="43" t="s">
        <v>241</v>
      </c>
      <c r="AO105" s="25" t="s">
        <v>223</v>
      </c>
    </row>
    <row r="106" spans="1:41" ht="75" hidden="1" x14ac:dyDescent="0.25">
      <c r="A106" s="43" t="s">
        <v>152</v>
      </c>
      <c r="B106" s="60" t="s">
        <v>153</v>
      </c>
      <c r="C106" s="60">
        <v>326</v>
      </c>
      <c r="D106" s="60" t="s">
        <v>70</v>
      </c>
      <c r="E106" s="60" t="s">
        <v>70</v>
      </c>
      <c r="F106" s="44" t="s">
        <v>265</v>
      </c>
      <c r="G106" s="44" t="s">
        <v>278</v>
      </c>
      <c r="H106" s="31">
        <v>0.11</v>
      </c>
      <c r="I106" s="237"/>
      <c r="J106" s="60"/>
      <c r="K106" s="60"/>
      <c r="L106" s="60"/>
      <c r="M106" s="60"/>
      <c r="N106" s="60"/>
      <c r="O106" s="60"/>
      <c r="P106" s="60"/>
      <c r="Q106" s="60"/>
      <c r="R106" s="63">
        <v>0.3</v>
      </c>
      <c r="S106" s="60"/>
      <c r="T106" s="60"/>
      <c r="U106" s="60"/>
      <c r="V106" s="60"/>
      <c r="W106" s="60"/>
      <c r="X106" s="60"/>
      <c r="Y106" s="60"/>
      <c r="Z106" s="63">
        <v>0.3</v>
      </c>
      <c r="AA106" s="60"/>
      <c r="AB106" s="60"/>
      <c r="AC106" s="60"/>
      <c r="AD106" s="60"/>
      <c r="AE106" s="60"/>
      <c r="AF106" s="63">
        <v>0.4</v>
      </c>
      <c r="AG106" s="60"/>
      <c r="AH106" s="31">
        <f t="shared" si="2"/>
        <v>1</v>
      </c>
      <c r="AI106" s="62">
        <v>45047</v>
      </c>
      <c r="AJ106" s="62">
        <v>45290</v>
      </c>
      <c r="AK106" s="44" t="s">
        <v>279</v>
      </c>
      <c r="AL106" s="44" t="s">
        <v>239</v>
      </c>
      <c r="AM106" s="44" t="s">
        <v>240</v>
      </c>
      <c r="AN106" s="43" t="s">
        <v>241</v>
      </c>
      <c r="AO106" s="25" t="s">
        <v>223</v>
      </c>
    </row>
    <row r="107" spans="1:41" ht="90" hidden="1" x14ac:dyDescent="0.25">
      <c r="A107" s="43" t="s">
        <v>152</v>
      </c>
      <c r="B107" s="60" t="s">
        <v>153</v>
      </c>
      <c r="C107" s="60">
        <v>326</v>
      </c>
      <c r="D107" s="60" t="s">
        <v>70</v>
      </c>
      <c r="E107" s="60" t="s">
        <v>70</v>
      </c>
      <c r="F107" s="44" t="s">
        <v>265</v>
      </c>
      <c r="G107" s="44" t="s">
        <v>280</v>
      </c>
      <c r="H107" s="31">
        <v>0.11</v>
      </c>
      <c r="I107" s="237"/>
      <c r="J107" s="60"/>
      <c r="K107" s="60"/>
      <c r="L107" s="60"/>
      <c r="M107" s="60"/>
      <c r="N107" s="31">
        <v>0.1</v>
      </c>
      <c r="O107" s="31"/>
      <c r="P107" s="31">
        <v>0.1</v>
      </c>
      <c r="Q107" s="31"/>
      <c r="R107" s="31">
        <v>0.1</v>
      </c>
      <c r="S107" s="31"/>
      <c r="T107" s="31">
        <v>0.1</v>
      </c>
      <c r="U107" s="31"/>
      <c r="V107" s="31">
        <v>0.1</v>
      </c>
      <c r="W107" s="31"/>
      <c r="X107" s="31">
        <v>0.1</v>
      </c>
      <c r="Y107" s="31"/>
      <c r="Z107" s="31">
        <v>0.1</v>
      </c>
      <c r="AA107" s="31"/>
      <c r="AB107" s="31">
        <v>0.1</v>
      </c>
      <c r="AC107" s="31"/>
      <c r="AD107" s="31">
        <v>0.1</v>
      </c>
      <c r="AE107" s="31"/>
      <c r="AF107" s="31">
        <v>0.1</v>
      </c>
      <c r="AG107" s="60"/>
      <c r="AH107" s="31">
        <f t="shared" si="2"/>
        <v>0.99999999999999989</v>
      </c>
      <c r="AI107" s="62">
        <v>44986</v>
      </c>
      <c r="AJ107" s="62">
        <v>45290</v>
      </c>
      <c r="AK107" s="44" t="s">
        <v>281</v>
      </c>
      <c r="AL107" s="44" t="s">
        <v>239</v>
      </c>
      <c r="AM107" s="44" t="s">
        <v>240</v>
      </c>
      <c r="AN107" s="43" t="s">
        <v>241</v>
      </c>
      <c r="AO107" s="25" t="s">
        <v>223</v>
      </c>
    </row>
    <row r="108" spans="1:41" ht="75" hidden="1" x14ac:dyDescent="0.25">
      <c r="A108" s="43" t="s">
        <v>152</v>
      </c>
      <c r="B108" s="60" t="s">
        <v>153</v>
      </c>
      <c r="C108" s="60">
        <v>326</v>
      </c>
      <c r="D108" s="60" t="s">
        <v>70</v>
      </c>
      <c r="E108" s="60" t="s">
        <v>70</v>
      </c>
      <c r="F108" s="44" t="s">
        <v>265</v>
      </c>
      <c r="G108" s="44" t="s">
        <v>282</v>
      </c>
      <c r="H108" s="31">
        <v>0.11</v>
      </c>
      <c r="I108" s="237"/>
      <c r="J108" s="60"/>
      <c r="K108" s="60"/>
      <c r="L108" s="60"/>
      <c r="M108" s="60"/>
      <c r="N108" s="31">
        <v>0.1</v>
      </c>
      <c r="O108" s="31"/>
      <c r="P108" s="31">
        <v>0.1</v>
      </c>
      <c r="Q108" s="31"/>
      <c r="R108" s="31">
        <v>0.1</v>
      </c>
      <c r="S108" s="31"/>
      <c r="T108" s="31">
        <v>0.1</v>
      </c>
      <c r="U108" s="31"/>
      <c r="V108" s="31">
        <v>0.1</v>
      </c>
      <c r="W108" s="31"/>
      <c r="X108" s="31">
        <v>0.1</v>
      </c>
      <c r="Y108" s="31"/>
      <c r="Z108" s="31">
        <v>0.1</v>
      </c>
      <c r="AA108" s="31"/>
      <c r="AB108" s="31">
        <v>0.1</v>
      </c>
      <c r="AC108" s="31"/>
      <c r="AD108" s="31">
        <v>0.1</v>
      </c>
      <c r="AE108" s="31"/>
      <c r="AF108" s="31">
        <v>0.1</v>
      </c>
      <c r="AG108" s="60"/>
      <c r="AH108" s="31">
        <f t="shared" si="2"/>
        <v>0.99999999999999989</v>
      </c>
      <c r="AI108" s="62">
        <v>44986</v>
      </c>
      <c r="AJ108" s="62">
        <v>45290</v>
      </c>
      <c r="AK108" s="43" t="s">
        <v>283</v>
      </c>
      <c r="AL108" s="44" t="s">
        <v>239</v>
      </c>
      <c r="AM108" s="44" t="s">
        <v>240</v>
      </c>
      <c r="AN108" s="43" t="s">
        <v>241</v>
      </c>
      <c r="AO108" s="25" t="s">
        <v>223</v>
      </c>
    </row>
    <row r="109" spans="1:41" ht="75" hidden="1" x14ac:dyDescent="0.25">
      <c r="A109" s="43" t="s">
        <v>152</v>
      </c>
      <c r="B109" s="60" t="s">
        <v>153</v>
      </c>
      <c r="C109" s="60">
        <v>326</v>
      </c>
      <c r="D109" s="68">
        <v>1</v>
      </c>
      <c r="E109" s="273">
        <v>404990020</v>
      </c>
      <c r="F109" s="44" t="s">
        <v>284</v>
      </c>
      <c r="G109" s="44" t="s">
        <v>285</v>
      </c>
      <c r="H109" s="63">
        <v>1</v>
      </c>
      <c r="I109" s="63">
        <v>1</v>
      </c>
      <c r="J109" s="60"/>
      <c r="K109" s="60"/>
      <c r="L109" s="63">
        <v>0.05</v>
      </c>
      <c r="M109" s="60"/>
      <c r="N109" s="63">
        <v>0.05</v>
      </c>
      <c r="O109" s="60"/>
      <c r="P109" s="63">
        <v>0.15</v>
      </c>
      <c r="Q109" s="60"/>
      <c r="R109" s="63">
        <v>0.15</v>
      </c>
      <c r="S109" s="60"/>
      <c r="T109" s="63">
        <v>0.2</v>
      </c>
      <c r="U109" s="60"/>
      <c r="V109" s="63">
        <v>0.2</v>
      </c>
      <c r="W109" s="60"/>
      <c r="X109" s="63">
        <v>0.2</v>
      </c>
      <c r="Y109" s="60"/>
      <c r="Z109" s="63"/>
      <c r="AA109" s="60"/>
      <c r="AB109" s="63"/>
      <c r="AC109" s="60"/>
      <c r="AD109" s="60"/>
      <c r="AE109" s="60"/>
      <c r="AF109" s="60"/>
      <c r="AG109" s="60"/>
      <c r="AH109" s="31">
        <f t="shared" si="2"/>
        <v>1</v>
      </c>
      <c r="AI109" s="62">
        <v>44958</v>
      </c>
      <c r="AJ109" s="62">
        <v>45168</v>
      </c>
      <c r="AK109" s="44" t="s">
        <v>286</v>
      </c>
      <c r="AL109" s="44" t="s">
        <v>287</v>
      </c>
      <c r="AM109" s="43" t="s">
        <v>708</v>
      </c>
      <c r="AN109" s="43" t="s">
        <v>708</v>
      </c>
      <c r="AO109" s="43" t="s">
        <v>160</v>
      </c>
    </row>
    <row r="110" spans="1:41" ht="180" hidden="1" x14ac:dyDescent="0.25">
      <c r="A110" s="43" t="s">
        <v>152</v>
      </c>
      <c r="B110" s="60" t="s">
        <v>153</v>
      </c>
      <c r="C110" s="60">
        <v>326</v>
      </c>
      <c r="D110" s="68">
        <v>17</v>
      </c>
      <c r="E110" s="273"/>
      <c r="F110" s="44" t="s">
        <v>288</v>
      </c>
      <c r="G110" s="44" t="s">
        <v>289</v>
      </c>
      <c r="H110" s="63">
        <v>1</v>
      </c>
      <c r="I110" s="63">
        <v>1</v>
      </c>
      <c r="J110" s="63">
        <v>0.08</v>
      </c>
      <c r="K110" s="60"/>
      <c r="L110" s="63">
        <v>0.08</v>
      </c>
      <c r="M110" s="60"/>
      <c r="N110" s="63">
        <v>0.09</v>
      </c>
      <c r="O110" s="60"/>
      <c r="P110" s="63">
        <v>0.08</v>
      </c>
      <c r="Q110" s="60"/>
      <c r="R110" s="63">
        <v>0.08</v>
      </c>
      <c r="S110" s="60"/>
      <c r="T110" s="63">
        <v>0.09</v>
      </c>
      <c r="U110" s="60"/>
      <c r="V110" s="63">
        <v>0.08</v>
      </c>
      <c r="W110" s="60"/>
      <c r="X110" s="63">
        <v>0.08</v>
      </c>
      <c r="Y110" s="60"/>
      <c r="Z110" s="63">
        <v>0.09</v>
      </c>
      <c r="AA110" s="60"/>
      <c r="AB110" s="63">
        <v>0.08</v>
      </c>
      <c r="AC110" s="60"/>
      <c r="AD110" s="63">
        <v>0.08</v>
      </c>
      <c r="AE110" s="60"/>
      <c r="AF110" s="63">
        <v>0.09</v>
      </c>
      <c r="AG110" s="60"/>
      <c r="AH110" s="31">
        <f t="shared" si="2"/>
        <v>0.99999999999999978</v>
      </c>
      <c r="AI110" s="62">
        <v>44927</v>
      </c>
      <c r="AJ110" s="62">
        <v>45291</v>
      </c>
      <c r="AK110" s="43" t="s">
        <v>749</v>
      </c>
      <c r="AL110" s="44" t="s">
        <v>287</v>
      </c>
      <c r="AM110" s="43" t="s">
        <v>708</v>
      </c>
      <c r="AN110" s="43" t="s">
        <v>708</v>
      </c>
      <c r="AO110" s="43" t="s">
        <v>160</v>
      </c>
    </row>
    <row r="111" spans="1:41" ht="101.25" hidden="1" customHeight="1" x14ac:dyDescent="0.25">
      <c r="A111" s="43" t="s">
        <v>40</v>
      </c>
      <c r="B111" s="60" t="s">
        <v>290</v>
      </c>
      <c r="C111" s="60">
        <v>550</v>
      </c>
      <c r="D111" s="274">
        <v>1</v>
      </c>
      <c r="E111" s="275">
        <v>241217000</v>
      </c>
      <c r="F111" s="44" t="s">
        <v>291</v>
      </c>
      <c r="G111" s="44" t="s">
        <v>292</v>
      </c>
      <c r="H111" s="63">
        <v>0.15</v>
      </c>
      <c r="I111" s="244">
        <f>+H111+H112+H113+H114</f>
        <v>1</v>
      </c>
      <c r="J111" s="60"/>
      <c r="K111" s="60"/>
      <c r="L111" s="63"/>
      <c r="M111" s="60"/>
      <c r="N111" s="63">
        <v>0.5</v>
      </c>
      <c r="O111" s="60"/>
      <c r="P111" s="63">
        <v>0.5</v>
      </c>
      <c r="Q111" s="60"/>
      <c r="R111" s="33"/>
      <c r="S111" s="60"/>
      <c r="T111" s="63"/>
      <c r="U111" s="60"/>
      <c r="V111" s="63"/>
      <c r="W111" s="60"/>
      <c r="X111" s="63"/>
      <c r="Y111" s="60"/>
      <c r="Z111" s="63"/>
      <c r="AA111" s="60"/>
      <c r="AB111" s="63"/>
      <c r="AC111" s="60"/>
      <c r="AD111" s="60"/>
      <c r="AE111" s="60"/>
      <c r="AF111" s="60"/>
      <c r="AG111" s="60"/>
      <c r="AH111" s="31">
        <f t="shared" si="2"/>
        <v>1</v>
      </c>
      <c r="AI111" s="62">
        <v>44986</v>
      </c>
      <c r="AJ111" s="62">
        <v>45046</v>
      </c>
      <c r="AK111" s="44" t="s">
        <v>293</v>
      </c>
      <c r="AL111" s="44" t="s">
        <v>287</v>
      </c>
      <c r="AM111" s="43" t="s">
        <v>708</v>
      </c>
      <c r="AN111" s="43" t="s">
        <v>708</v>
      </c>
      <c r="AO111" s="43" t="s">
        <v>160</v>
      </c>
    </row>
    <row r="112" spans="1:41" ht="102.75" hidden="1" customHeight="1" x14ac:dyDescent="0.25">
      <c r="A112" s="43" t="s">
        <v>40</v>
      </c>
      <c r="B112" s="60" t="s">
        <v>290</v>
      </c>
      <c r="C112" s="60">
        <v>550</v>
      </c>
      <c r="D112" s="274"/>
      <c r="E112" s="275"/>
      <c r="F112" s="44" t="s">
        <v>291</v>
      </c>
      <c r="G112" s="44" t="s">
        <v>750</v>
      </c>
      <c r="H112" s="33">
        <v>0.45</v>
      </c>
      <c r="I112" s="244"/>
      <c r="J112" s="60"/>
      <c r="K112" s="60"/>
      <c r="L112" s="60"/>
      <c r="M112" s="60"/>
      <c r="N112" s="60"/>
      <c r="O112" s="60"/>
      <c r="P112" s="60"/>
      <c r="Q112" s="60"/>
      <c r="R112" s="63">
        <v>0.2</v>
      </c>
      <c r="S112" s="60"/>
      <c r="T112" s="63">
        <v>0.2</v>
      </c>
      <c r="U112" s="60"/>
      <c r="V112" s="63">
        <v>0.2</v>
      </c>
      <c r="W112" s="60"/>
      <c r="X112" s="63">
        <v>0.2</v>
      </c>
      <c r="Y112" s="60"/>
      <c r="Z112" s="63">
        <v>0.2</v>
      </c>
      <c r="AA112" s="60"/>
      <c r="AB112" s="60"/>
      <c r="AC112" s="60"/>
      <c r="AD112" s="33"/>
      <c r="AE112" s="60"/>
      <c r="AF112" s="60"/>
      <c r="AG112" s="60"/>
      <c r="AH112" s="31">
        <f t="shared" si="2"/>
        <v>1</v>
      </c>
      <c r="AI112" s="64">
        <v>45047</v>
      </c>
      <c r="AJ112" s="64">
        <v>45199</v>
      </c>
      <c r="AK112" s="44" t="s">
        <v>294</v>
      </c>
      <c r="AL112" s="44" t="s">
        <v>287</v>
      </c>
      <c r="AM112" s="43" t="s">
        <v>708</v>
      </c>
      <c r="AN112" s="43" t="s">
        <v>708</v>
      </c>
      <c r="AO112" s="43" t="s">
        <v>160</v>
      </c>
    </row>
    <row r="113" spans="1:41" ht="78.75" hidden="1" customHeight="1" x14ac:dyDescent="0.25">
      <c r="A113" s="43" t="s">
        <v>40</v>
      </c>
      <c r="B113" s="60" t="s">
        <v>290</v>
      </c>
      <c r="C113" s="60">
        <v>550</v>
      </c>
      <c r="D113" s="274"/>
      <c r="E113" s="275"/>
      <c r="F113" s="44" t="s">
        <v>291</v>
      </c>
      <c r="G113" s="44" t="s">
        <v>295</v>
      </c>
      <c r="H113" s="33">
        <v>0.2</v>
      </c>
      <c r="I113" s="244"/>
      <c r="J113" s="60"/>
      <c r="K113" s="60"/>
      <c r="L113" s="60"/>
      <c r="M113" s="60"/>
      <c r="N113" s="33">
        <v>0.25</v>
      </c>
      <c r="O113" s="60"/>
      <c r="P113" s="60"/>
      <c r="Q113" s="60"/>
      <c r="R113" s="60"/>
      <c r="S113" s="60"/>
      <c r="T113" s="33">
        <v>0.25</v>
      </c>
      <c r="U113" s="33"/>
      <c r="V113" s="33"/>
      <c r="W113" s="33"/>
      <c r="X113" s="33"/>
      <c r="Y113" s="33"/>
      <c r="Z113" s="33">
        <v>0.25</v>
      </c>
      <c r="AA113" s="33"/>
      <c r="AB113" s="33"/>
      <c r="AC113" s="33"/>
      <c r="AD113" s="33"/>
      <c r="AE113" s="33"/>
      <c r="AF113" s="33">
        <v>0.25</v>
      </c>
      <c r="AG113" s="60"/>
      <c r="AH113" s="31">
        <f t="shared" si="2"/>
        <v>1</v>
      </c>
      <c r="AI113" s="64">
        <v>44986</v>
      </c>
      <c r="AJ113" s="64">
        <v>45290</v>
      </c>
      <c r="AK113" s="70" t="s">
        <v>296</v>
      </c>
      <c r="AL113" s="44" t="s">
        <v>287</v>
      </c>
      <c r="AM113" s="43" t="s">
        <v>708</v>
      </c>
      <c r="AN113" s="43" t="s">
        <v>708</v>
      </c>
      <c r="AO113" s="43" t="s">
        <v>160</v>
      </c>
    </row>
    <row r="114" spans="1:41" ht="75" hidden="1" x14ac:dyDescent="0.25">
      <c r="A114" s="43" t="s">
        <v>40</v>
      </c>
      <c r="B114" s="60" t="s">
        <v>290</v>
      </c>
      <c r="C114" s="60">
        <v>550</v>
      </c>
      <c r="D114" s="274"/>
      <c r="E114" s="275"/>
      <c r="F114" s="44" t="s">
        <v>291</v>
      </c>
      <c r="G114" s="44" t="s">
        <v>297</v>
      </c>
      <c r="H114" s="33">
        <v>0.2</v>
      </c>
      <c r="I114" s="244"/>
      <c r="J114" s="60"/>
      <c r="K114" s="60"/>
      <c r="L114" s="60"/>
      <c r="M114" s="60"/>
      <c r="N114" s="60"/>
      <c r="O114" s="60"/>
      <c r="P114" s="60"/>
      <c r="Q114" s="60"/>
      <c r="R114" s="60"/>
      <c r="S114" s="60"/>
      <c r="T114" s="60"/>
      <c r="U114" s="60"/>
      <c r="V114" s="60"/>
      <c r="W114" s="60"/>
      <c r="X114" s="60"/>
      <c r="Y114" s="60"/>
      <c r="Z114" s="60"/>
      <c r="AA114" s="60"/>
      <c r="AB114" s="60"/>
      <c r="AC114" s="60"/>
      <c r="AD114" s="33">
        <v>1</v>
      </c>
      <c r="AE114" s="60"/>
      <c r="AF114" s="33"/>
      <c r="AG114" s="60"/>
      <c r="AH114" s="31">
        <f t="shared" si="2"/>
        <v>1</v>
      </c>
      <c r="AI114" s="64">
        <v>45231</v>
      </c>
      <c r="AJ114" s="64">
        <v>45260</v>
      </c>
      <c r="AK114" s="44" t="s">
        <v>298</v>
      </c>
      <c r="AL114" s="44" t="s">
        <v>287</v>
      </c>
      <c r="AM114" s="43" t="s">
        <v>708</v>
      </c>
      <c r="AN114" s="43" t="s">
        <v>708</v>
      </c>
      <c r="AO114" s="43" t="s">
        <v>160</v>
      </c>
    </row>
    <row r="115" spans="1:41" ht="156" hidden="1" customHeight="1" x14ac:dyDescent="0.25">
      <c r="A115" s="43" t="s">
        <v>40</v>
      </c>
      <c r="B115" s="60" t="s">
        <v>290</v>
      </c>
      <c r="C115" s="60">
        <v>550</v>
      </c>
      <c r="D115" s="53" t="s">
        <v>70</v>
      </c>
      <c r="E115" s="53" t="s">
        <v>70</v>
      </c>
      <c r="F115" s="44" t="s">
        <v>299</v>
      </c>
      <c r="G115" s="44" t="s">
        <v>300</v>
      </c>
      <c r="H115" s="33">
        <v>1</v>
      </c>
      <c r="I115" s="33">
        <f>+H115</f>
        <v>1</v>
      </c>
      <c r="J115" s="60"/>
      <c r="K115" s="60"/>
      <c r="L115" s="60"/>
      <c r="M115" s="60"/>
      <c r="N115" s="60"/>
      <c r="O115" s="60"/>
      <c r="P115" s="63">
        <v>0.1</v>
      </c>
      <c r="Q115" s="60"/>
      <c r="R115" s="63">
        <v>0.1</v>
      </c>
      <c r="S115" s="33"/>
      <c r="T115" s="63">
        <v>0.1</v>
      </c>
      <c r="U115" s="33"/>
      <c r="V115" s="63">
        <v>0.1</v>
      </c>
      <c r="W115" s="33"/>
      <c r="X115" s="63">
        <v>0.1</v>
      </c>
      <c r="Y115" s="33"/>
      <c r="Z115" s="63">
        <v>0.1</v>
      </c>
      <c r="AA115" s="33"/>
      <c r="AB115" s="63">
        <v>0.1</v>
      </c>
      <c r="AC115" s="33"/>
      <c r="AD115" s="63">
        <v>0.3</v>
      </c>
      <c r="AE115" s="33"/>
      <c r="AF115" s="63"/>
      <c r="AG115" s="60"/>
      <c r="AH115" s="31">
        <f t="shared" si="2"/>
        <v>1</v>
      </c>
      <c r="AI115" s="64">
        <v>45017</v>
      </c>
      <c r="AJ115" s="64">
        <v>45260</v>
      </c>
      <c r="AK115" s="44" t="s">
        <v>670</v>
      </c>
      <c r="AL115" s="44" t="s">
        <v>287</v>
      </c>
      <c r="AM115" s="43" t="s">
        <v>708</v>
      </c>
      <c r="AN115" s="43" t="s">
        <v>708</v>
      </c>
      <c r="AO115" s="43" t="s">
        <v>160</v>
      </c>
    </row>
    <row r="116" spans="1:41" ht="105.75" hidden="1" x14ac:dyDescent="0.25">
      <c r="A116" s="43" t="s">
        <v>152</v>
      </c>
      <c r="B116" s="60" t="s">
        <v>153</v>
      </c>
      <c r="C116" s="60">
        <v>329</v>
      </c>
      <c r="D116" s="226">
        <v>1</v>
      </c>
      <c r="E116" s="270">
        <v>1231006490</v>
      </c>
      <c r="F116" s="44" t="s">
        <v>301</v>
      </c>
      <c r="G116" s="44" t="s">
        <v>302</v>
      </c>
      <c r="H116" s="63">
        <v>0.3</v>
      </c>
      <c r="I116" s="260">
        <f>+H116+H117+H118</f>
        <v>1</v>
      </c>
      <c r="J116" s="33"/>
      <c r="K116" s="33"/>
      <c r="L116" s="33">
        <v>0.05</v>
      </c>
      <c r="M116" s="33"/>
      <c r="N116" s="33">
        <v>0.05</v>
      </c>
      <c r="O116" s="33"/>
      <c r="P116" s="33">
        <v>0.05</v>
      </c>
      <c r="Q116" s="33"/>
      <c r="R116" s="33">
        <v>0.15</v>
      </c>
      <c r="S116" s="33"/>
      <c r="T116" s="33">
        <v>0.05</v>
      </c>
      <c r="U116" s="33"/>
      <c r="V116" s="33">
        <v>0.05</v>
      </c>
      <c r="W116" s="33"/>
      <c r="X116" s="33">
        <v>0.15</v>
      </c>
      <c r="Y116" s="33"/>
      <c r="Z116" s="33">
        <v>0.15</v>
      </c>
      <c r="AA116" s="33"/>
      <c r="AB116" s="33">
        <v>0.05</v>
      </c>
      <c r="AC116" s="33"/>
      <c r="AD116" s="33">
        <v>0.05</v>
      </c>
      <c r="AE116" s="33"/>
      <c r="AF116" s="33">
        <v>0.2</v>
      </c>
      <c r="AG116" s="33"/>
      <c r="AH116" s="31">
        <f>+J116+L116+N116+P116+R116+T116+V116+X116+Z116+AB116+AD116+AF116</f>
        <v>1.0000000000000002</v>
      </c>
      <c r="AI116" s="64">
        <v>44958</v>
      </c>
      <c r="AJ116" s="64">
        <v>45260</v>
      </c>
      <c r="AK116" s="70" t="s">
        <v>751</v>
      </c>
      <c r="AL116" s="44" t="s">
        <v>287</v>
      </c>
      <c r="AM116" s="43" t="s">
        <v>708</v>
      </c>
      <c r="AN116" s="43" t="s">
        <v>708</v>
      </c>
      <c r="AO116" s="43" t="s">
        <v>160</v>
      </c>
    </row>
    <row r="117" spans="1:41" ht="105.75" hidden="1" x14ac:dyDescent="0.25">
      <c r="A117" s="43" t="s">
        <v>152</v>
      </c>
      <c r="B117" s="60" t="s">
        <v>153</v>
      </c>
      <c r="C117" s="60">
        <v>329</v>
      </c>
      <c r="D117" s="227"/>
      <c r="E117" s="271"/>
      <c r="F117" s="44" t="s">
        <v>301</v>
      </c>
      <c r="G117" s="71" t="s">
        <v>657</v>
      </c>
      <c r="H117" s="63">
        <v>0.3</v>
      </c>
      <c r="I117" s="260"/>
      <c r="J117" s="33"/>
      <c r="K117" s="33"/>
      <c r="L117" s="33"/>
      <c r="M117" s="33"/>
      <c r="N117" s="33">
        <v>0.05</v>
      </c>
      <c r="O117" s="33"/>
      <c r="P117" s="33">
        <v>0.05</v>
      </c>
      <c r="Q117" s="33"/>
      <c r="R117" s="33">
        <v>0.1</v>
      </c>
      <c r="S117" s="33"/>
      <c r="T117" s="33">
        <v>0.15</v>
      </c>
      <c r="U117" s="33"/>
      <c r="V117" s="33">
        <v>0.05</v>
      </c>
      <c r="W117" s="33"/>
      <c r="X117" s="33">
        <v>0.1</v>
      </c>
      <c r="Y117" s="33"/>
      <c r="Z117" s="33">
        <v>0.15</v>
      </c>
      <c r="AA117" s="33"/>
      <c r="AB117" s="33">
        <v>0.05</v>
      </c>
      <c r="AC117" s="33"/>
      <c r="AD117" s="33">
        <v>0.3</v>
      </c>
      <c r="AE117" s="33"/>
      <c r="AF117" s="33"/>
      <c r="AG117" s="33"/>
      <c r="AH117" s="31">
        <f t="shared" si="2"/>
        <v>1</v>
      </c>
      <c r="AI117" s="64">
        <v>44986</v>
      </c>
      <c r="AJ117" s="64">
        <v>45260</v>
      </c>
      <c r="AK117" s="44" t="s">
        <v>303</v>
      </c>
      <c r="AL117" s="44" t="s">
        <v>287</v>
      </c>
      <c r="AM117" s="43" t="s">
        <v>708</v>
      </c>
      <c r="AN117" s="43" t="s">
        <v>708</v>
      </c>
      <c r="AO117" s="43" t="s">
        <v>160</v>
      </c>
    </row>
    <row r="118" spans="1:41" ht="135" hidden="1" x14ac:dyDescent="0.25">
      <c r="A118" s="43" t="s">
        <v>152</v>
      </c>
      <c r="B118" s="60" t="s">
        <v>153</v>
      </c>
      <c r="C118" s="60">
        <v>329</v>
      </c>
      <c r="D118" s="228"/>
      <c r="E118" s="272"/>
      <c r="F118" s="44" t="s">
        <v>301</v>
      </c>
      <c r="G118" s="44" t="s">
        <v>304</v>
      </c>
      <c r="H118" s="63">
        <v>0.4</v>
      </c>
      <c r="I118" s="260"/>
      <c r="J118" s="33">
        <v>0.08</v>
      </c>
      <c r="K118" s="33"/>
      <c r="L118" s="33">
        <v>0.08</v>
      </c>
      <c r="M118" s="33"/>
      <c r="N118" s="33">
        <v>0.09</v>
      </c>
      <c r="O118" s="33"/>
      <c r="P118" s="33">
        <v>0.08</v>
      </c>
      <c r="Q118" s="33"/>
      <c r="R118" s="33">
        <v>0.08</v>
      </c>
      <c r="S118" s="33"/>
      <c r="T118" s="33">
        <v>0.09</v>
      </c>
      <c r="U118" s="33"/>
      <c r="V118" s="33">
        <v>0.08</v>
      </c>
      <c r="W118" s="33"/>
      <c r="X118" s="33">
        <v>0.08</v>
      </c>
      <c r="Y118" s="33"/>
      <c r="Z118" s="33">
        <v>0.09</v>
      </c>
      <c r="AA118" s="33"/>
      <c r="AB118" s="33">
        <v>0.08</v>
      </c>
      <c r="AC118" s="33"/>
      <c r="AD118" s="33">
        <v>0.08</v>
      </c>
      <c r="AE118" s="33"/>
      <c r="AF118" s="33">
        <v>0.09</v>
      </c>
      <c r="AG118" s="33"/>
      <c r="AH118" s="31">
        <f>+J118+L118+N118+P118+R118+T118+V118+X118+Z118+AB118+AD118+AF118</f>
        <v>0.99999999999999978</v>
      </c>
      <c r="AI118" s="64">
        <v>44929</v>
      </c>
      <c r="AJ118" s="64">
        <v>45290</v>
      </c>
      <c r="AK118" s="43" t="s">
        <v>305</v>
      </c>
      <c r="AL118" s="44" t="s">
        <v>287</v>
      </c>
      <c r="AM118" s="43" t="s">
        <v>708</v>
      </c>
      <c r="AN118" s="43" t="s">
        <v>708</v>
      </c>
      <c r="AO118" s="43" t="s">
        <v>160</v>
      </c>
    </row>
    <row r="119" spans="1:41" ht="137.25" hidden="1" x14ac:dyDescent="0.25">
      <c r="A119" s="43" t="s">
        <v>152</v>
      </c>
      <c r="B119" s="60" t="s">
        <v>153</v>
      </c>
      <c r="C119" s="60">
        <v>329</v>
      </c>
      <c r="D119" s="60" t="s">
        <v>70</v>
      </c>
      <c r="E119" s="60" t="s">
        <v>70</v>
      </c>
      <c r="F119" s="44" t="s">
        <v>306</v>
      </c>
      <c r="G119" s="44" t="s">
        <v>307</v>
      </c>
      <c r="H119" s="63">
        <v>0.05</v>
      </c>
      <c r="I119" s="54"/>
      <c r="J119" s="33"/>
      <c r="K119" s="33"/>
      <c r="L119" s="33"/>
      <c r="M119" s="33"/>
      <c r="N119" s="33">
        <v>0.1</v>
      </c>
      <c r="O119" s="33"/>
      <c r="P119" s="33">
        <v>0.1</v>
      </c>
      <c r="Q119" s="33"/>
      <c r="R119" s="33">
        <v>0.1</v>
      </c>
      <c r="S119" s="33"/>
      <c r="T119" s="33">
        <v>0.1</v>
      </c>
      <c r="U119" s="33"/>
      <c r="V119" s="33">
        <v>0.1</v>
      </c>
      <c r="W119" s="33"/>
      <c r="X119" s="33">
        <v>0.1</v>
      </c>
      <c r="Y119" s="33"/>
      <c r="Z119" s="33">
        <v>0.1</v>
      </c>
      <c r="AA119" s="33"/>
      <c r="AB119" s="33">
        <v>0.1</v>
      </c>
      <c r="AC119" s="33"/>
      <c r="AD119" s="33">
        <v>0.2</v>
      </c>
      <c r="AE119" s="33"/>
      <c r="AF119" s="33"/>
      <c r="AG119" s="33"/>
      <c r="AH119" s="31">
        <f t="shared" si="2"/>
        <v>1</v>
      </c>
      <c r="AI119" s="64">
        <v>44986</v>
      </c>
      <c r="AJ119" s="64">
        <v>45260</v>
      </c>
      <c r="AK119" s="44" t="s">
        <v>308</v>
      </c>
      <c r="AL119" s="44" t="s">
        <v>287</v>
      </c>
      <c r="AM119" s="43" t="s">
        <v>708</v>
      </c>
      <c r="AN119" s="43" t="s">
        <v>708</v>
      </c>
      <c r="AO119" s="43" t="s">
        <v>160</v>
      </c>
    </row>
    <row r="120" spans="1:41" ht="137.25" hidden="1" x14ac:dyDescent="0.25">
      <c r="A120" s="43" t="s">
        <v>152</v>
      </c>
      <c r="B120" s="60" t="s">
        <v>153</v>
      </c>
      <c r="C120" s="60">
        <v>329</v>
      </c>
      <c r="D120" s="60" t="s">
        <v>70</v>
      </c>
      <c r="E120" s="60" t="s">
        <v>70</v>
      </c>
      <c r="F120" s="44" t="s">
        <v>309</v>
      </c>
      <c r="G120" s="44" t="s">
        <v>310</v>
      </c>
      <c r="H120" s="63">
        <v>0.05</v>
      </c>
      <c r="I120" s="54"/>
      <c r="J120" s="33"/>
      <c r="K120" s="33"/>
      <c r="L120" s="33"/>
      <c r="M120" s="33"/>
      <c r="N120" s="33"/>
      <c r="O120" s="33"/>
      <c r="P120" s="33"/>
      <c r="Q120" s="33"/>
      <c r="R120" s="33"/>
      <c r="S120" s="33"/>
      <c r="T120" s="33"/>
      <c r="U120" s="33"/>
      <c r="V120" s="33"/>
      <c r="W120" s="33"/>
      <c r="X120" s="33"/>
      <c r="Y120" s="33"/>
      <c r="Z120" s="33">
        <v>0.3</v>
      </c>
      <c r="AA120" s="33"/>
      <c r="AB120" s="33">
        <v>0.7</v>
      </c>
      <c r="AC120" s="33"/>
      <c r="AD120" s="33"/>
      <c r="AE120" s="33"/>
      <c r="AF120" s="33"/>
      <c r="AG120" s="33"/>
      <c r="AH120" s="31">
        <f t="shared" si="2"/>
        <v>1</v>
      </c>
      <c r="AI120" s="64">
        <v>45170</v>
      </c>
      <c r="AJ120" s="64">
        <v>45229</v>
      </c>
      <c r="AK120" s="44" t="s">
        <v>671</v>
      </c>
      <c r="AL120" s="44" t="s">
        <v>287</v>
      </c>
      <c r="AM120" s="43" t="s">
        <v>708</v>
      </c>
      <c r="AN120" s="43" t="s">
        <v>708</v>
      </c>
      <c r="AO120" s="43" t="s">
        <v>160</v>
      </c>
    </row>
    <row r="121" spans="1:41" ht="137.25" hidden="1" x14ac:dyDescent="0.25">
      <c r="A121" s="43" t="s">
        <v>152</v>
      </c>
      <c r="B121" s="60" t="s">
        <v>153</v>
      </c>
      <c r="C121" s="60">
        <v>329</v>
      </c>
      <c r="D121" s="60" t="s">
        <v>70</v>
      </c>
      <c r="E121" s="60" t="s">
        <v>70</v>
      </c>
      <c r="F121" s="44" t="s">
        <v>311</v>
      </c>
      <c r="G121" s="44" t="s">
        <v>312</v>
      </c>
      <c r="H121" s="63">
        <v>0.05</v>
      </c>
      <c r="I121" s="54"/>
      <c r="J121" s="33"/>
      <c r="K121" s="33"/>
      <c r="L121" s="33"/>
      <c r="M121" s="33"/>
      <c r="N121" s="33"/>
      <c r="O121" s="33"/>
      <c r="P121" s="33"/>
      <c r="Q121" s="33"/>
      <c r="R121" s="33"/>
      <c r="S121" s="33"/>
      <c r="T121" s="33">
        <v>0.5</v>
      </c>
      <c r="U121" s="33"/>
      <c r="V121" s="33">
        <v>0.5</v>
      </c>
      <c r="W121" s="33"/>
      <c r="X121" s="33"/>
      <c r="Y121" s="33"/>
      <c r="Z121" s="33"/>
      <c r="AA121" s="60"/>
      <c r="AB121" s="60"/>
      <c r="AC121" s="60"/>
      <c r="AD121" s="60"/>
      <c r="AE121" s="60"/>
      <c r="AF121" s="60"/>
      <c r="AG121" s="60"/>
      <c r="AH121" s="31">
        <f t="shared" si="2"/>
        <v>1</v>
      </c>
      <c r="AI121" s="64">
        <v>45078</v>
      </c>
      <c r="AJ121" s="64">
        <v>45138</v>
      </c>
      <c r="AK121" s="44" t="s">
        <v>313</v>
      </c>
      <c r="AL121" s="44" t="s">
        <v>287</v>
      </c>
      <c r="AM121" s="43" t="s">
        <v>708</v>
      </c>
      <c r="AN121" s="43" t="s">
        <v>708</v>
      </c>
      <c r="AO121" s="43" t="s">
        <v>160</v>
      </c>
    </row>
    <row r="122" spans="1:41" ht="137.25" hidden="1" x14ac:dyDescent="0.25">
      <c r="A122" s="43" t="s">
        <v>152</v>
      </c>
      <c r="B122" s="60" t="s">
        <v>153</v>
      </c>
      <c r="C122" s="60">
        <v>329</v>
      </c>
      <c r="D122" s="60" t="s">
        <v>70</v>
      </c>
      <c r="E122" s="60" t="s">
        <v>70</v>
      </c>
      <c r="F122" s="44" t="s">
        <v>311</v>
      </c>
      <c r="G122" s="44" t="s">
        <v>314</v>
      </c>
      <c r="H122" s="63">
        <v>0.1</v>
      </c>
      <c r="I122" s="54"/>
      <c r="J122" s="33">
        <v>0.08</v>
      </c>
      <c r="K122" s="33"/>
      <c r="L122" s="33">
        <v>0.08</v>
      </c>
      <c r="M122" s="33"/>
      <c r="N122" s="33">
        <v>0.09</v>
      </c>
      <c r="O122" s="33"/>
      <c r="P122" s="33">
        <v>0.08</v>
      </c>
      <c r="Q122" s="33"/>
      <c r="R122" s="33">
        <v>0.08</v>
      </c>
      <c r="S122" s="33"/>
      <c r="T122" s="33">
        <v>0.09</v>
      </c>
      <c r="U122" s="33"/>
      <c r="V122" s="33">
        <v>0.08</v>
      </c>
      <c r="W122" s="33"/>
      <c r="X122" s="33">
        <v>0.08</v>
      </c>
      <c r="Y122" s="33"/>
      <c r="Z122" s="33">
        <v>0.09</v>
      </c>
      <c r="AA122" s="33"/>
      <c r="AB122" s="33">
        <v>0.08</v>
      </c>
      <c r="AC122" s="33"/>
      <c r="AD122" s="33">
        <v>0.08</v>
      </c>
      <c r="AE122" s="33"/>
      <c r="AF122" s="33">
        <v>0.09</v>
      </c>
      <c r="AG122" s="60"/>
      <c r="AH122" s="31">
        <f t="shared" si="2"/>
        <v>0.99999999999999978</v>
      </c>
      <c r="AI122" s="64">
        <v>44929</v>
      </c>
      <c r="AJ122" s="64">
        <v>45290</v>
      </c>
      <c r="AK122" s="43" t="s">
        <v>315</v>
      </c>
      <c r="AL122" s="44" t="s">
        <v>287</v>
      </c>
      <c r="AM122" s="43" t="s">
        <v>708</v>
      </c>
      <c r="AN122" s="43" t="s">
        <v>708</v>
      </c>
      <c r="AO122" s="43" t="s">
        <v>160</v>
      </c>
    </row>
    <row r="123" spans="1:41" ht="105.75" hidden="1" x14ac:dyDescent="0.25">
      <c r="A123" s="43" t="s">
        <v>152</v>
      </c>
      <c r="B123" s="60" t="s">
        <v>153</v>
      </c>
      <c r="C123" s="60">
        <v>329</v>
      </c>
      <c r="D123" s="237">
        <v>1</v>
      </c>
      <c r="E123" s="60" t="s">
        <v>70</v>
      </c>
      <c r="F123" s="44" t="s">
        <v>301</v>
      </c>
      <c r="G123" s="44" t="s">
        <v>722</v>
      </c>
      <c r="H123" s="63">
        <v>0.6</v>
      </c>
      <c r="I123" s="260">
        <f>SUM(H123:H125)</f>
        <v>1</v>
      </c>
      <c r="J123" s="33"/>
      <c r="K123" s="33"/>
      <c r="L123" s="33">
        <v>0.5</v>
      </c>
      <c r="M123" s="33"/>
      <c r="N123" s="33">
        <v>0.5</v>
      </c>
      <c r="O123" s="33"/>
      <c r="P123" s="33"/>
      <c r="Q123" s="33"/>
      <c r="R123" s="33"/>
      <c r="S123" s="33"/>
      <c r="T123" s="33"/>
      <c r="U123" s="33"/>
      <c r="V123" s="33"/>
      <c r="W123" s="33"/>
      <c r="X123" s="33"/>
      <c r="Y123" s="33"/>
      <c r="Z123" s="33"/>
      <c r="AA123" s="33"/>
      <c r="AB123" s="33"/>
      <c r="AC123" s="33"/>
      <c r="AD123" s="33"/>
      <c r="AE123" s="33"/>
      <c r="AF123" s="33"/>
      <c r="AG123" s="33"/>
      <c r="AH123" s="31">
        <f t="shared" si="2"/>
        <v>1</v>
      </c>
      <c r="AI123" s="64">
        <v>44958</v>
      </c>
      <c r="AJ123" s="64">
        <v>45016</v>
      </c>
      <c r="AK123" s="43" t="s">
        <v>316</v>
      </c>
      <c r="AL123" s="44" t="s">
        <v>287</v>
      </c>
      <c r="AM123" s="43" t="s">
        <v>708</v>
      </c>
      <c r="AN123" s="43" t="s">
        <v>708</v>
      </c>
      <c r="AO123" s="43" t="s">
        <v>160</v>
      </c>
    </row>
    <row r="124" spans="1:41" ht="105.75" hidden="1" x14ac:dyDescent="0.25">
      <c r="A124" s="43" t="s">
        <v>152</v>
      </c>
      <c r="B124" s="60" t="s">
        <v>153</v>
      </c>
      <c r="C124" s="60">
        <v>329</v>
      </c>
      <c r="D124" s="237"/>
      <c r="E124" s="60" t="s">
        <v>70</v>
      </c>
      <c r="F124" s="44" t="s">
        <v>301</v>
      </c>
      <c r="G124" s="44" t="s">
        <v>317</v>
      </c>
      <c r="H124" s="33">
        <v>0.2</v>
      </c>
      <c r="I124" s="260"/>
      <c r="J124" s="33"/>
      <c r="K124" s="33"/>
      <c r="L124" s="33"/>
      <c r="M124" s="33"/>
      <c r="N124" s="33">
        <v>0.25</v>
      </c>
      <c r="O124" s="33"/>
      <c r="P124" s="33"/>
      <c r="Q124" s="33"/>
      <c r="R124" s="33"/>
      <c r="S124" s="33"/>
      <c r="T124" s="33">
        <v>0.25</v>
      </c>
      <c r="U124" s="33"/>
      <c r="V124" s="33"/>
      <c r="W124" s="33"/>
      <c r="X124" s="33"/>
      <c r="Y124" s="33"/>
      <c r="Z124" s="33">
        <v>0.25</v>
      </c>
      <c r="AA124" s="33"/>
      <c r="AB124" s="33"/>
      <c r="AC124" s="33"/>
      <c r="AD124" s="33"/>
      <c r="AE124" s="33"/>
      <c r="AF124" s="33">
        <v>0.25</v>
      </c>
      <c r="AG124" s="33"/>
      <c r="AH124" s="31">
        <f t="shared" si="2"/>
        <v>1</v>
      </c>
      <c r="AI124" s="64">
        <v>44986</v>
      </c>
      <c r="AJ124" s="64">
        <v>45290</v>
      </c>
      <c r="AK124" s="44" t="s">
        <v>318</v>
      </c>
      <c r="AL124" s="44" t="s">
        <v>287</v>
      </c>
      <c r="AM124" s="43" t="s">
        <v>708</v>
      </c>
      <c r="AN124" s="43" t="s">
        <v>708</v>
      </c>
      <c r="AO124" s="43" t="s">
        <v>160</v>
      </c>
    </row>
    <row r="125" spans="1:41" ht="105.75" hidden="1" x14ac:dyDescent="0.25">
      <c r="A125" s="43" t="s">
        <v>152</v>
      </c>
      <c r="B125" s="60" t="s">
        <v>153</v>
      </c>
      <c r="C125" s="60">
        <v>329</v>
      </c>
      <c r="D125" s="237"/>
      <c r="E125" s="60" t="s">
        <v>70</v>
      </c>
      <c r="F125" s="44" t="s">
        <v>301</v>
      </c>
      <c r="G125" s="44" t="s">
        <v>752</v>
      </c>
      <c r="H125" s="33">
        <v>0.2</v>
      </c>
      <c r="I125" s="2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33">
        <v>1</v>
      </c>
      <c r="AG125" s="60"/>
      <c r="AH125" s="31">
        <f t="shared" si="2"/>
        <v>1</v>
      </c>
      <c r="AI125" s="64">
        <v>45261</v>
      </c>
      <c r="AJ125" s="64">
        <v>45290</v>
      </c>
      <c r="AK125" s="43" t="s">
        <v>319</v>
      </c>
      <c r="AL125" s="44" t="s">
        <v>287</v>
      </c>
      <c r="AM125" s="43" t="s">
        <v>708</v>
      </c>
      <c r="AN125" s="43" t="s">
        <v>708</v>
      </c>
      <c r="AO125" s="43" t="s">
        <v>160</v>
      </c>
    </row>
    <row r="126" spans="1:41" ht="162.75" hidden="1" customHeight="1" x14ac:dyDescent="0.25">
      <c r="A126" s="43" t="s">
        <v>152</v>
      </c>
      <c r="B126" s="60" t="s">
        <v>153</v>
      </c>
      <c r="C126" s="60">
        <v>329</v>
      </c>
      <c r="D126" s="60" t="s">
        <v>70</v>
      </c>
      <c r="E126" s="60" t="s">
        <v>70</v>
      </c>
      <c r="F126" s="44" t="s">
        <v>320</v>
      </c>
      <c r="G126" s="50" t="s">
        <v>321</v>
      </c>
      <c r="H126" s="33">
        <v>0.1</v>
      </c>
      <c r="I126" s="229">
        <f>+H126+H127+H128+H129+H130+H131+H132+H133</f>
        <v>1</v>
      </c>
      <c r="J126" s="33"/>
      <c r="K126" s="33"/>
      <c r="L126" s="33"/>
      <c r="M126" s="33"/>
      <c r="N126" s="33"/>
      <c r="O126" s="33"/>
      <c r="P126" s="33"/>
      <c r="Q126" s="33"/>
      <c r="R126" s="33"/>
      <c r="S126" s="33"/>
      <c r="T126" s="33">
        <v>0.2</v>
      </c>
      <c r="U126" s="33"/>
      <c r="V126" s="33">
        <v>0.2</v>
      </c>
      <c r="W126" s="33"/>
      <c r="X126" s="33">
        <v>0.2</v>
      </c>
      <c r="Y126" s="33"/>
      <c r="Z126" s="33">
        <v>0.2</v>
      </c>
      <c r="AA126" s="33"/>
      <c r="AB126" s="33">
        <v>0.2</v>
      </c>
      <c r="AC126" s="33"/>
      <c r="AD126" s="33"/>
      <c r="AE126" s="33"/>
      <c r="AF126" s="33"/>
      <c r="AG126" s="33"/>
      <c r="AH126" s="31">
        <f t="shared" si="2"/>
        <v>1</v>
      </c>
      <c r="AI126" s="64">
        <v>45078</v>
      </c>
      <c r="AJ126" s="64">
        <v>45229</v>
      </c>
      <c r="AK126" s="44" t="s">
        <v>322</v>
      </c>
      <c r="AL126" s="44" t="s">
        <v>287</v>
      </c>
      <c r="AM126" s="43" t="s">
        <v>708</v>
      </c>
      <c r="AN126" s="43" t="s">
        <v>708</v>
      </c>
      <c r="AO126" s="43" t="s">
        <v>160</v>
      </c>
    </row>
    <row r="127" spans="1:41" ht="118.5" hidden="1" customHeight="1" x14ac:dyDescent="0.25">
      <c r="A127" s="72" t="s">
        <v>152</v>
      </c>
      <c r="B127" s="60" t="s">
        <v>153</v>
      </c>
      <c r="C127" s="60">
        <v>329</v>
      </c>
      <c r="D127" s="60" t="s">
        <v>70</v>
      </c>
      <c r="E127" s="60" t="s">
        <v>70</v>
      </c>
      <c r="F127" s="44" t="s">
        <v>320</v>
      </c>
      <c r="G127" s="50" t="s">
        <v>323</v>
      </c>
      <c r="H127" s="33">
        <v>0.1</v>
      </c>
      <c r="I127" s="230"/>
      <c r="J127" s="33"/>
      <c r="K127" s="33"/>
      <c r="L127" s="33"/>
      <c r="M127" s="33"/>
      <c r="N127" s="33"/>
      <c r="O127" s="33"/>
      <c r="P127" s="33">
        <v>0.25</v>
      </c>
      <c r="Q127" s="33"/>
      <c r="R127" s="33"/>
      <c r="S127" s="33"/>
      <c r="T127" s="33"/>
      <c r="U127" s="33"/>
      <c r="V127" s="33">
        <v>0.25</v>
      </c>
      <c r="W127" s="33"/>
      <c r="X127" s="33"/>
      <c r="Y127" s="33"/>
      <c r="Z127" s="33"/>
      <c r="AA127" s="33"/>
      <c r="AB127" s="33">
        <v>0.25</v>
      </c>
      <c r="AC127" s="33"/>
      <c r="AD127" s="33"/>
      <c r="AE127" s="33"/>
      <c r="AF127" s="33">
        <v>0.25</v>
      </c>
      <c r="AG127" s="33"/>
      <c r="AH127" s="31">
        <v>1</v>
      </c>
      <c r="AI127" s="64">
        <v>45017</v>
      </c>
      <c r="AJ127" s="64">
        <v>45290</v>
      </c>
      <c r="AK127" s="70" t="s">
        <v>324</v>
      </c>
      <c r="AL127" s="44" t="s">
        <v>287</v>
      </c>
      <c r="AM127" s="43" t="s">
        <v>708</v>
      </c>
      <c r="AN127" s="43" t="s">
        <v>708</v>
      </c>
      <c r="AO127" s="43" t="s">
        <v>160</v>
      </c>
    </row>
    <row r="128" spans="1:41" ht="99.75" hidden="1" customHeight="1" x14ac:dyDescent="0.25">
      <c r="A128" s="72" t="s">
        <v>152</v>
      </c>
      <c r="B128" s="60" t="s">
        <v>153</v>
      </c>
      <c r="C128" s="60">
        <v>329</v>
      </c>
      <c r="D128" s="60" t="s">
        <v>70</v>
      </c>
      <c r="E128" s="60" t="s">
        <v>70</v>
      </c>
      <c r="F128" s="44" t="s">
        <v>320</v>
      </c>
      <c r="G128" s="50" t="s">
        <v>325</v>
      </c>
      <c r="H128" s="33">
        <v>0.1</v>
      </c>
      <c r="I128" s="230"/>
      <c r="J128" s="73"/>
      <c r="K128" s="73"/>
      <c r="L128" s="73"/>
      <c r="M128" s="74"/>
      <c r="N128" s="73">
        <v>0.25</v>
      </c>
      <c r="O128" s="73"/>
      <c r="P128" s="73"/>
      <c r="Q128" s="73"/>
      <c r="R128" s="73"/>
      <c r="S128" s="73"/>
      <c r="T128" s="73">
        <v>0.25</v>
      </c>
      <c r="U128" s="73"/>
      <c r="V128" s="73"/>
      <c r="W128" s="73"/>
      <c r="X128" s="73"/>
      <c r="Y128" s="73"/>
      <c r="Z128" s="73">
        <v>0.25</v>
      </c>
      <c r="AA128" s="73"/>
      <c r="AB128" s="73"/>
      <c r="AC128" s="73"/>
      <c r="AD128" s="73"/>
      <c r="AE128" s="73"/>
      <c r="AF128" s="73">
        <v>0.25</v>
      </c>
      <c r="AG128" s="73"/>
      <c r="AH128" s="41">
        <f t="shared" ref="AH128:AH129" si="3">+J128+L128+N128+P128+R128+T128+V128+X128+AB128+Z128+AD128+AF128</f>
        <v>1</v>
      </c>
      <c r="AI128" s="64">
        <v>44958</v>
      </c>
      <c r="AJ128" s="64">
        <v>45290</v>
      </c>
      <c r="AK128" s="70" t="s">
        <v>326</v>
      </c>
      <c r="AL128" s="44" t="s">
        <v>287</v>
      </c>
      <c r="AM128" s="43" t="s">
        <v>708</v>
      </c>
      <c r="AN128" s="43" t="s">
        <v>708</v>
      </c>
      <c r="AO128" s="43" t="s">
        <v>160</v>
      </c>
    </row>
    <row r="129" spans="1:41" ht="87" hidden="1" customHeight="1" x14ac:dyDescent="0.25">
      <c r="A129" s="72" t="s">
        <v>152</v>
      </c>
      <c r="B129" s="60" t="s">
        <v>153</v>
      </c>
      <c r="C129" s="60">
        <v>329</v>
      </c>
      <c r="D129" s="60" t="s">
        <v>70</v>
      </c>
      <c r="E129" s="60" t="s">
        <v>70</v>
      </c>
      <c r="F129" s="44" t="s">
        <v>320</v>
      </c>
      <c r="G129" s="50" t="s">
        <v>327</v>
      </c>
      <c r="H129" s="33">
        <v>0.1</v>
      </c>
      <c r="I129" s="230"/>
      <c r="J129" s="73"/>
      <c r="K129" s="73"/>
      <c r="L129" s="73"/>
      <c r="M129" s="74"/>
      <c r="N129" s="73">
        <v>0.25</v>
      </c>
      <c r="O129" s="73"/>
      <c r="P129" s="73"/>
      <c r="Q129" s="73"/>
      <c r="R129" s="73"/>
      <c r="S129" s="73"/>
      <c r="T129" s="73">
        <v>0.25</v>
      </c>
      <c r="U129" s="73"/>
      <c r="V129" s="73"/>
      <c r="W129" s="73"/>
      <c r="X129" s="73"/>
      <c r="Y129" s="73"/>
      <c r="Z129" s="73">
        <v>0.25</v>
      </c>
      <c r="AA129" s="73"/>
      <c r="AB129" s="73"/>
      <c r="AC129" s="73"/>
      <c r="AD129" s="73"/>
      <c r="AE129" s="73"/>
      <c r="AF129" s="73">
        <v>0.25</v>
      </c>
      <c r="AG129" s="73"/>
      <c r="AH129" s="41">
        <f t="shared" si="3"/>
        <v>1</v>
      </c>
      <c r="AI129" s="64">
        <v>44958</v>
      </c>
      <c r="AJ129" s="64">
        <v>45290</v>
      </c>
      <c r="AK129" s="82" t="s">
        <v>328</v>
      </c>
      <c r="AL129" s="44" t="s">
        <v>287</v>
      </c>
      <c r="AM129" s="43" t="s">
        <v>708</v>
      </c>
      <c r="AN129" s="43" t="s">
        <v>708</v>
      </c>
      <c r="AO129" s="43" t="s">
        <v>160</v>
      </c>
    </row>
    <row r="130" spans="1:41" ht="98.25" hidden="1" customHeight="1" x14ac:dyDescent="0.25">
      <c r="A130" s="72" t="s">
        <v>152</v>
      </c>
      <c r="B130" s="60" t="s">
        <v>153</v>
      </c>
      <c r="C130" s="60">
        <v>329</v>
      </c>
      <c r="D130" s="60" t="s">
        <v>70</v>
      </c>
      <c r="E130" s="60" t="s">
        <v>70</v>
      </c>
      <c r="F130" s="44" t="s">
        <v>320</v>
      </c>
      <c r="G130" s="50" t="s">
        <v>329</v>
      </c>
      <c r="H130" s="33">
        <v>0.1</v>
      </c>
      <c r="I130" s="230"/>
      <c r="J130" s="33"/>
      <c r="K130" s="33"/>
      <c r="L130" s="33"/>
      <c r="M130" s="33"/>
      <c r="N130" s="33">
        <v>0.25</v>
      </c>
      <c r="O130" s="33"/>
      <c r="P130" s="33"/>
      <c r="Q130" s="33"/>
      <c r="R130" s="33"/>
      <c r="S130" s="33"/>
      <c r="T130" s="33">
        <v>0.25</v>
      </c>
      <c r="U130" s="33"/>
      <c r="V130" s="33"/>
      <c r="W130" s="33"/>
      <c r="X130" s="33"/>
      <c r="Y130" s="33"/>
      <c r="Z130" s="33">
        <v>0.25</v>
      </c>
      <c r="AA130" s="33"/>
      <c r="AB130" s="33"/>
      <c r="AC130" s="33"/>
      <c r="AD130" s="33"/>
      <c r="AE130" s="33"/>
      <c r="AF130" s="33">
        <v>0.25</v>
      </c>
      <c r="AG130" s="33"/>
      <c r="AH130" s="31">
        <f t="shared" si="2"/>
        <v>1</v>
      </c>
      <c r="AI130" s="64">
        <v>44986</v>
      </c>
      <c r="AJ130" s="64">
        <v>45290</v>
      </c>
      <c r="AK130" s="50" t="s">
        <v>330</v>
      </c>
      <c r="AL130" s="44" t="s">
        <v>287</v>
      </c>
      <c r="AM130" s="43" t="s">
        <v>708</v>
      </c>
      <c r="AN130" s="43" t="s">
        <v>708</v>
      </c>
      <c r="AO130" s="43" t="s">
        <v>160</v>
      </c>
    </row>
    <row r="131" spans="1:41" ht="86.25" hidden="1" customHeight="1" x14ac:dyDescent="0.25">
      <c r="A131" s="72" t="s">
        <v>152</v>
      </c>
      <c r="B131" s="60" t="s">
        <v>153</v>
      </c>
      <c r="C131" s="60">
        <v>329</v>
      </c>
      <c r="D131" s="60" t="s">
        <v>70</v>
      </c>
      <c r="E131" s="60" t="s">
        <v>70</v>
      </c>
      <c r="F131" s="44" t="s">
        <v>320</v>
      </c>
      <c r="G131" s="44" t="s">
        <v>331</v>
      </c>
      <c r="H131" s="33">
        <v>0.1</v>
      </c>
      <c r="I131" s="230"/>
      <c r="J131" s="33"/>
      <c r="K131" s="33"/>
      <c r="L131" s="33"/>
      <c r="M131" s="33"/>
      <c r="N131" s="33"/>
      <c r="O131" s="33"/>
      <c r="P131" s="33"/>
      <c r="Q131" s="33"/>
      <c r="R131" s="33"/>
      <c r="S131" s="33"/>
      <c r="T131" s="33"/>
      <c r="U131" s="33"/>
      <c r="V131" s="33">
        <v>1</v>
      </c>
      <c r="W131" s="33"/>
      <c r="X131" s="33"/>
      <c r="Y131" s="33"/>
      <c r="Z131" s="33"/>
      <c r="AA131" s="33"/>
      <c r="AB131" s="33"/>
      <c r="AC131" s="33"/>
      <c r="AD131" s="33"/>
      <c r="AE131" s="33"/>
      <c r="AF131" s="33"/>
      <c r="AG131" s="33"/>
      <c r="AH131" s="31">
        <f t="shared" si="2"/>
        <v>1</v>
      </c>
      <c r="AI131" s="64">
        <v>45017</v>
      </c>
      <c r="AJ131" s="64">
        <v>45107</v>
      </c>
      <c r="AK131" s="44" t="s">
        <v>332</v>
      </c>
      <c r="AL131" s="44" t="s">
        <v>287</v>
      </c>
      <c r="AM131" s="43" t="s">
        <v>708</v>
      </c>
      <c r="AN131" s="43" t="s">
        <v>708</v>
      </c>
      <c r="AO131" s="43" t="s">
        <v>160</v>
      </c>
    </row>
    <row r="132" spans="1:41" ht="96.75" hidden="1" customHeight="1" x14ac:dyDescent="0.25">
      <c r="A132" s="72" t="s">
        <v>152</v>
      </c>
      <c r="B132" s="60" t="s">
        <v>153</v>
      </c>
      <c r="C132" s="60">
        <v>329</v>
      </c>
      <c r="D132" s="60" t="s">
        <v>70</v>
      </c>
      <c r="E132" s="60" t="s">
        <v>70</v>
      </c>
      <c r="F132" s="44" t="s">
        <v>320</v>
      </c>
      <c r="G132" s="50" t="s">
        <v>333</v>
      </c>
      <c r="H132" s="33">
        <v>0.2</v>
      </c>
      <c r="I132" s="230"/>
      <c r="J132" s="33"/>
      <c r="K132" s="33"/>
      <c r="L132" s="33"/>
      <c r="M132" s="33"/>
      <c r="N132" s="33"/>
      <c r="O132" s="33"/>
      <c r="P132" s="33"/>
      <c r="Q132" s="33"/>
      <c r="R132" s="33"/>
      <c r="S132" s="33"/>
      <c r="T132" s="33">
        <v>0.2</v>
      </c>
      <c r="U132" s="33"/>
      <c r="V132" s="33">
        <v>0.2</v>
      </c>
      <c r="W132" s="33"/>
      <c r="X132" s="33">
        <v>0.2</v>
      </c>
      <c r="Y132" s="33"/>
      <c r="Z132" s="33">
        <v>0.2</v>
      </c>
      <c r="AA132" s="33"/>
      <c r="AB132" s="33">
        <v>0.2</v>
      </c>
      <c r="AC132" s="33"/>
      <c r="AD132" s="33"/>
      <c r="AE132" s="33"/>
      <c r="AF132" s="33"/>
      <c r="AG132" s="33"/>
      <c r="AH132" s="31">
        <f t="shared" si="2"/>
        <v>1</v>
      </c>
      <c r="AI132" s="64">
        <v>45078</v>
      </c>
      <c r="AJ132" s="64">
        <v>45229</v>
      </c>
      <c r="AK132" s="43" t="s">
        <v>334</v>
      </c>
      <c r="AL132" s="44" t="s">
        <v>287</v>
      </c>
      <c r="AM132" s="43" t="s">
        <v>708</v>
      </c>
      <c r="AN132" s="43" t="s">
        <v>708</v>
      </c>
      <c r="AO132" s="43" t="s">
        <v>160</v>
      </c>
    </row>
    <row r="133" spans="1:41" ht="93.75" hidden="1" customHeight="1" x14ac:dyDescent="0.25">
      <c r="A133" s="72" t="s">
        <v>152</v>
      </c>
      <c r="B133" s="60" t="s">
        <v>153</v>
      </c>
      <c r="C133" s="60">
        <v>329</v>
      </c>
      <c r="D133" s="60" t="s">
        <v>70</v>
      </c>
      <c r="E133" s="60" t="s">
        <v>70</v>
      </c>
      <c r="F133" s="44" t="s">
        <v>320</v>
      </c>
      <c r="G133" s="50" t="s">
        <v>335</v>
      </c>
      <c r="H133" s="33">
        <v>0.2</v>
      </c>
      <c r="I133" s="231"/>
      <c r="J133" s="33"/>
      <c r="K133" s="33"/>
      <c r="L133" s="33"/>
      <c r="M133" s="33"/>
      <c r="N133" s="33">
        <v>0.25</v>
      </c>
      <c r="O133" s="33"/>
      <c r="P133" s="33"/>
      <c r="Q133" s="33"/>
      <c r="R133" s="33"/>
      <c r="S133" s="33"/>
      <c r="T133" s="33">
        <v>0.25</v>
      </c>
      <c r="U133" s="33"/>
      <c r="V133" s="33"/>
      <c r="W133" s="33"/>
      <c r="X133" s="33"/>
      <c r="Y133" s="33"/>
      <c r="Z133" s="33">
        <v>0.25</v>
      </c>
      <c r="AA133" s="33"/>
      <c r="AB133" s="33"/>
      <c r="AC133" s="33"/>
      <c r="AD133" s="33"/>
      <c r="AE133" s="33"/>
      <c r="AF133" s="33">
        <v>0.25</v>
      </c>
      <c r="AG133" s="33"/>
      <c r="AH133" s="31">
        <f>+J133+L133+N133+P133+R133+T133+V133+X133+Z133+AB133+AD133+AF133</f>
        <v>1</v>
      </c>
      <c r="AI133" s="64">
        <v>44986</v>
      </c>
      <c r="AJ133" s="64">
        <v>45290</v>
      </c>
      <c r="AK133" s="82" t="s">
        <v>336</v>
      </c>
      <c r="AL133" s="70" t="s">
        <v>287</v>
      </c>
      <c r="AM133" s="43" t="s">
        <v>708</v>
      </c>
      <c r="AN133" s="43" t="s">
        <v>708</v>
      </c>
      <c r="AO133" s="43" t="s">
        <v>160</v>
      </c>
    </row>
    <row r="134" spans="1:41" ht="117" hidden="1" customHeight="1" x14ac:dyDescent="0.25">
      <c r="A134" s="43" t="s">
        <v>40</v>
      </c>
      <c r="B134" s="60" t="s">
        <v>203</v>
      </c>
      <c r="C134" s="60">
        <v>415</v>
      </c>
      <c r="D134" s="60" t="s">
        <v>70</v>
      </c>
      <c r="E134" s="60" t="s">
        <v>70</v>
      </c>
      <c r="F134" s="44" t="s">
        <v>337</v>
      </c>
      <c r="G134" s="44" t="s">
        <v>338</v>
      </c>
      <c r="H134" s="33">
        <v>0.5</v>
      </c>
      <c r="I134" s="260">
        <f>SUM(H134:H135)</f>
        <v>1</v>
      </c>
      <c r="J134" s="33"/>
      <c r="K134" s="33"/>
      <c r="L134" s="33"/>
      <c r="M134" s="33"/>
      <c r="N134" s="33"/>
      <c r="O134" s="33"/>
      <c r="P134" s="33"/>
      <c r="Q134" s="33"/>
      <c r="R134" s="33"/>
      <c r="S134" s="33"/>
      <c r="T134" s="33">
        <v>0.5</v>
      </c>
      <c r="U134" s="33"/>
      <c r="V134" s="33"/>
      <c r="W134" s="33"/>
      <c r="X134" s="33"/>
      <c r="Y134" s="33"/>
      <c r="Z134" s="33"/>
      <c r="AA134" s="33"/>
      <c r="AB134" s="33"/>
      <c r="AC134" s="33"/>
      <c r="AD134" s="33">
        <v>0.5</v>
      </c>
      <c r="AE134" s="33"/>
      <c r="AF134" s="33"/>
      <c r="AG134" s="33"/>
      <c r="AH134" s="31">
        <f t="shared" si="2"/>
        <v>1</v>
      </c>
      <c r="AI134" s="64">
        <v>45078</v>
      </c>
      <c r="AJ134" s="64">
        <v>45260</v>
      </c>
      <c r="AK134" s="44" t="s">
        <v>339</v>
      </c>
      <c r="AL134" s="44" t="s">
        <v>287</v>
      </c>
      <c r="AM134" s="43" t="s">
        <v>708</v>
      </c>
      <c r="AN134" s="43" t="s">
        <v>708</v>
      </c>
      <c r="AO134" s="43" t="s">
        <v>160</v>
      </c>
    </row>
    <row r="135" spans="1:41" ht="127.5" hidden="1" customHeight="1" x14ac:dyDescent="0.25">
      <c r="A135" s="43" t="s">
        <v>40</v>
      </c>
      <c r="B135" s="60" t="s">
        <v>203</v>
      </c>
      <c r="C135" s="60">
        <v>415</v>
      </c>
      <c r="D135" s="60" t="s">
        <v>70</v>
      </c>
      <c r="E135" s="60" t="s">
        <v>70</v>
      </c>
      <c r="F135" s="44" t="s">
        <v>337</v>
      </c>
      <c r="G135" s="44" t="s">
        <v>340</v>
      </c>
      <c r="H135" s="33">
        <v>0.5</v>
      </c>
      <c r="I135" s="260"/>
      <c r="J135" s="60"/>
      <c r="K135" s="60"/>
      <c r="L135" s="60"/>
      <c r="M135" s="60"/>
      <c r="N135" s="33">
        <v>0.25</v>
      </c>
      <c r="O135" s="33"/>
      <c r="P135" s="33"/>
      <c r="Q135" s="33"/>
      <c r="R135" s="33"/>
      <c r="S135" s="33"/>
      <c r="T135" s="33">
        <v>0.25</v>
      </c>
      <c r="U135" s="33"/>
      <c r="V135" s="33"/>
      <c r="W135" s="33"/>
      <c r="X135" s="33"/>
      <c r="Y135" s="33"/>
      <c r="Z135" s="33">
        <v>0.25</v>
      </c>
      <c r="AA135" s="33"/>
      <c r="AB135" s="33"/>
      <c r="AC135" s="33"/>
      <c r="AD135" s="33"/>
      <c r="AE135" s="33"/>
      <c r="AF135" s="33">
        <v>0.25</v>
      </c>
      <c r="AG135" s="33"/>
      <c r="AH135" s="31">
        <f t="shared" si="2"/>
        <v>1</v>
      </c>
      <c r="AI135" s="64">
        <v>44986</v>
      </c>
      <c r="AJ135" s="64">
        <v>45290</v>
      </c>
      <c r="AK135" s="43" t="s">
        <v>341</v>
      </c>
      <c r="AL135" s="44" t="s">
        <v>287</v>
      </c>
      <c r="AM135" s="43" t="s">
        <v>708</v>
      </c>
      <c r="AN135" s="43" t="s">
        <v>708</v>
      </c>
      <c r="AO135" s="43" t="s">
        <v>160</v>
      </c>
    </row>
    <row r="136" spans="1:41" ht="133.5" hidden="1" customHeight="1" x14ac:dyDescent="0.25">
      <c r="A136" s="43" t="s">
        <v>40</v>
      </c>
      <c r="B136" s="60" t="s">
        <v>203</v>
      </c>
      <c r="C136" s="60">
        <v>415</v>
      </c>
      <c r="D136" s="60" t="s">
        <v>70</v>
      </c>
      <c r="E136" s="60" t="s">
        <v>70</v>
      </c>
      <c r="F136" s="44" t="s">
        <v>342</v>
      </c>
      <c r="G136" s="44" t="s">
        <v>343</v>
      </c>
      <c r="H136" s="33">
        <v>1</v>
      </c>
      <c r="I136" s="33">
        <f>SUM(H136:H136)</f>
        <v>1</v>
      </c>
      <c r="J136" s="33">
        <v>0.08</v>
      </c>
      <c r="K136" s="33"/>
      <c r="L136" s="33">
        <v>0.08</v>
      </c>
      <c r="M136" s="33"/>
      <c r="N136" s="33">
        <v>0.09</v>
      </c>
      <c r="O136" s="33"/>
      <c r="P136" s="33">
        <v>0.08</v>
      </c>
      <c r="Q136" s="33"/>
      <c r="R136" s="33">
        <v>0.08</v>
      </c>
      <c r="S136" s="33"/>
      <c r="T136" s="33">
        <v>0.09</v>
      </c>
      <c r="U136" s="33"/>
      <c r="V136" s="33">
        <v>0.08</v>
      </c>
      <c r="W136" s="33"/>
      <c r="X136" s="33">
        <v>0.08</v>
      </c>
      <c r="Y136" s="33"/>
      <c r="Z136" s="33">
        <v>0.09</v>
      </c>
      <c r="AA136" s="33"/>
      <c r="AB136" s="33">
        <v>0.08</v>
      </c>
      <c r="AC136" s="33"/>
      <c r="AD136" s="33">
        <v>0.08</v>
      </c>
      <c r="AE136" s="33"/>
      <c r="AF136" s="33">
        <v>0.09</v>
      </c>
      <c r="AG136" s="33"/>
      <c r="AH136" s="31">
        <f t="shared" si="2"/>
        <v>0.99999999999999978</v>
      </c>
      <c r="AI136" s="64">
        <v>44928</v>
      </c>
      <c r="AJ136" s="64">
        <v>45290</v>
      </c>
      <c r="AK136" s="43" t="s">
        <v>344</v>
      </c>
      <c r="AL136" s="44" t="s">
        <v>287</v>
      </c>
      <c r="AM136" s="43" t="s">
        <v>708</v>
      </c>
      <c r="AN136" s="43" t="s">
        <v>708</v>
      </c>
      <c r="AO136" s="43" t="s">
        <v>160</v>
      </c>
    </row>
    <row r="137" spans="1:41" ht="137.25" hidden="1" x14ac:dyDescent="0.25">
      <c r="A137" s="43" t="s">
        <v>40</v>
      </c>
      <c r="B137" s="60" t="s">
        <v>203</v>
      </c>
      <c r="C137" s="60">
        <v>423</v>
      </c>
      <c r="D137" s="60" t="s">
        <v>70</v>
      </c>
      <c r="E137" s="60" t="s">
        <v>70</v>
      </c>
      <c r="F137" s="44" t="s">
        <v>345</v>
      </c>
      <c r="G137" s="44" t="s">
        <v>346</v>
      </c>
      <c r="H137" s="33">
        <v>1</v>
      </c>
      <c r="I137" s="33">
        <f>+H137</f>
        <v>1</v>
      </c>
      <c r="J137" s="33"/>
      <c r="K137" s="33"/>
      <c r="L137" s="33"/>
      <c r="M137" s="33"/>
      <c r="N137" s="33"/>
      <c r="O137" s="33"/>
      <c r="P137" s="33"/>
      <c r="Q137" s="33"/>
      <c r="R137" s="33"/>
      <c r="S137" s="33"/>
      <c r="T137" s="33">
        <v>0.5</v>
      </c>
      <c r="U137" s="33"/>
      <c r="V137" s="33"/>
      <c r="W137" s="33"/>
      <c r="X137" s="33"/>
      <c r="Y137" s="33"/>
      <c r="Z137" s="33"/>
      <c r="AA137" s="33"/>
      <c r="AB137" s="33"/>
      <c r="AC137" s="33"/>
      <c r="AD137" s="33">
        <v>0.5</v>
      </c>
      <c r="AE137" s="33"/>
      <c r="AF137" s="33"/>
      <c r="AG137" s="33"/>
      <c r="AH137" s="31">
        <f t="shared" si="2"/>
        <v>1</v>
      </c>
      <c r="AI137" s="64">
        <v>45078</v>
      </c>
      <c r="AJ137" s="64">
        <v>45260</v>
      </c>
      <c r="AK137" s="43" t="s">
        <v>347</v>
      </c>
      <c r="AL137" s="44" t="s">
        <v>287</v>
      </c>
      <c r="AM137" s="43" t="s">
        <v>708</v>
      </c>
      <c r="AN137" s="43" t="s">
        <v>708</v>
      </c>
      <c r="AO137" s="43" t="s">
        <v>160</v>
      </c>
    </row>
    <row r="138" spans="1:41" s="95" customFormat="1" ht="57" hidden="1" x14ac:dyDescent="0.25">
      <c r="A138" s="82" t="s">
        <v>152</v>
      </c>
      <c r="B138" s="75" t="s">
        <v>153</v>
      </c>
      <c r="C138" s="90">
        <v>329</v>
      </c>
      <c r="D138" s="223">
        <v>105</v>
      </c>
      <c r="E138" s="283">
        <v>1092564000</v>
      </c>
      <c r="F138" s="70" t="s">
        <v>404</v>
      </c>
      <c r="G138" s="70" t="s">
        <v>410</v>
      </c>
      <c r="H138" s="92">
        <v>0.25</v>
      </c>
      <c r="I138" s="217">
        <f>+H138+H139+H140+H141+H142+H144</f>
        <v>1</v>
      </c>
      <c r="J138" s="91"/>
      <c r="K138" s="91"/>
      <c r="L138" s="92">
        <v>0.5</v>
      </c>
      <c r="M138" s="91"/>
      <c r="N138" s="92">
        <v>0.5</v>
      </c>
      <c r="O138" s="91"/>
      <c r="P138" s="91"/>
      <c r="Q138" s="91"/>
      <c r="R138" s="91"/>
      <c r="S138" s="91"/>
      <c r="T138" s="91"/>
      <c r="U138" s="91"/>
      <c r="V138" s="91"/>
      <c r="W138" s="91"/>
      <c r="X138" s="93"/>
      <c r="Y138" s="93"/>
      <c r="Z138" s="91"/>
      <c r="AA138" s="93"/>
      <c r="AB138" s="91"/>
      <c r="AC138" s="91"/>
      <c r="AD138" s="91"/>
      <c r="AE138" s="91"/>
      <c r="AF138" s="91"/>
      <c r="AG138" s="91"/>
      <c r="AH138" s="92">
        <f>SUM(J138:AG138)</f>
        <v>1</v>
      </c>
      <c r="AI138" s="100">
        <v>44958</v>
      </c>
      <c r="AJ138" s="100">
        <v>45016</v>
      </c>
      <c r="AK138" s="90" t="s">
        <v>411</v>
      </c>
      <c r="AL138" s="90" t="s">
        <v>402</v>
      </c>
      <c r="AM138" s="43" t="s">
        <v>709</v>
      </c>
      <c r="AN138" s="94" t="s">
        <v>403</v>
      </c>
      <c r="AO138" s="94" t="s">
        <v>160</v>
      </c>
    </row>
    <row r="139" spans="1:41" s="95" customFormat="1" ht="85.5" hidden="1" customHeight="1" x14ac:dyDescent="0.25">
      <c r="A139" s="82" t="s">
        <v>152</v>
      </c>
      <c r="B139" s="75" t="s">
        <v>153</v>
      </c>
      <c r="C139" s="90">
        <v>329</v>
      </c>
      <c r="D139" s="224"/>
      <c r="E139" s="284"/>
      <c r="F139" s="70" t="s">
        <v>404</v>
      </c>
      <c r="G139" s="70" t="s">
        <v>412</v>
      </c>
      <c r="H139" s="92">
        <v>0.1</v>
      </c>
      <c r="I139" s="224"/>
      <c r="J139" s="91"/>
      <c r="K139" s="91"/>
      <c r="L139" s="91"/>
      <c r="M139" s="91"/>
      <c r="N139" s="92">
        <v>0.5</v>
      </c>
      <c r="O139" s="91"/>
      <c r="P139" s="92">
        <v>0.5</v>
      </c>
      <c r="Q139" s="91"/>
      <c r="R139" s="91"/>
      <c r="S139" s="91"/>
      <c r="T139" s="91"/>
      <c r="U139" s="91"/>
      <c r="V139" s="91"/>
      <c r="W139" s="91"/>
      <c r="X139" s="93"/>
      <c r="Y139" s="93"/>
      <c r="Z139" s="91"/>
      <c r="AA139" s="93"/>
      <c r="AB139" s="91"/>
      <c r="AC139" s="91"/>
      <c r="AD139" s="91"/>
      <c r="AE139" s="91"/>
      <c r="AF139" s="91"/>
      <c r="AG139" s="91"/>
      <c r="AH139" s="92">
        <f>SUM(J139:AG139)</f>
        <v>1</v>
      </c>
      <c r="AI139" s="100">
        <v>44986</v>
      </c>
      <c r="AJ139" s="100">
        <v>45046</v>
      </c>
      <c r="AK139" s="70" t="s">
        <v>413</v>
      </c>
      <c r="AL139" s="90" t="s">
        <v>402</v>
      </c>
      <c r="AM139" s="43" t="s">
        <v>709</v>
      </c>
      <c r="AN139" s="94" t="s">
        <v>403</v>
      </c>
      <c r="AO139" s="94" t="s">
        <v>160</v>
      </c>
    </row>
    <row r="140" spans="1:41" s="95" customFormat="1" ht="99.75" hidden="1" x14ac:dyDescent="0.25">
      <c r="A140" s="82" t="s">
        <v>152</v>
      </c>
      <c r="B140" s="75" t="s">
        <v>153</v>
      </c>
      <c r="C140" s="90">
        <v>329</v>
      </c>
      <c r="D140" s="224"/>
      <c r="E140" s="284"/>
      <c r="F140" s="70" t="s">
        <v>404</v>
      </c>
      <c r="G140" s="70" t="s">
        <v>415</v>
      </c>
      <c r="H140" s="92">
        <v>0.2</v>
      </c>
      <c r="I140" s="224"/>
      <c r="J140" s="91"/>
      <c r="K140" s="91"/>
      <c r="L140" s="91"/>
      <c r="M140" s="91"/>
      <c r="N140" s="91"/>
      <c r="O140" s="91"/>
      <c r="P140" s="91"/>
      <c r="Q140" s="91"/>
      <c r="R140" s="92">
        <v>0.5</v>
      </c>
      <c r="S140" s="91"/>
      <c r="T140" s="92">
        <v>0.5</v>
      </c>
      <c r="U140" s="91"/>
      <c r="V140" s="91"/>
      <c r="W140" s="91"/>
      <c r="X140" s="93"/>
      <c r="Y140" s="93"/>
      <c r="Z140" s="91"/>
      <c r="AA140" s="93"/>
      <c r="AB140" s="91"/>
      <c r="AC140" s="91"/>
      <c r="AD140" s="91"/>
      <c r="AE140" s="91"/>
      <c r="AF140" s="91"/>
      <c r="AG140" s="91"/>
      <c r="AH140" s="92">
        <f>SUM(J140:AG140)</f>
        <v>1</v>
      </c>
      <c r="AI140" s="100">
        <v>45047</v>
      </c>
      <c r="AJ140" s="100">
        <v>45107</v>
      </c>
      <c r="AK140" s="101" t="s">
        <v>416</v>
      </c>
      <c r="AL140" s="90" t="s">
        <v>402</v>
      </c>
      <c r="AM140" s="43" t="s">
        <v>709</v>
      </c>
      <c r="AN140" s="94" t="s">
        <v>403</v>
      </c>
      <c r="AO140" s="94" t="s">
        <v>160</v>
      </c>
    </row>
    <row r="141" spans="1:41" s="95" customFormat="1" ht="74.099999999999994" hidden="1" customHeight="1" x14ac:dyDescent="0.25">
      <c r="A141" s="82" t="s">
        <v>152</v>
      </c>
      <c r="B141" s="75" t="s">
        <v>153</v>
      </c>
      <c r="C141" s="90">
        <v>329</v>
      </c>
      <c r="D141" s="224"/>
      <c r="E141" s="284"/>
      <c r="F141" s="70" t="s">
        <v>404</v>
      </c>
      <c r="G141" s="70" t="s">
        <v>418</v>
      </c>
      <c r="H141" s="92">
        <v>0.15</v>
      </c>
      <c r="I141" s="224"/>
      <c r="J141" s="91"/>
      <c r="K141" s="91"/>
      <c r="L141" s="91"/>
      <c r="M141" s="91"/>
      <c r="N141" s="91"/>
      <c r="O141" s="91"/>
      <c r="P141" s="91"/>
      <c r="Q141" s="91"/>
      <c r="R141" s="91"/>
      <c r="S141" s="91"/>
      <c r="T141" s="91"/>
      <c r="U141" s="91"/>
      <c r="V141" s="92">
        <v>0.5</v>
      </c>
      <c r="W141" s="91"/>
      <c r="X141" s="96">
        <v>0.5</v>
      </c>
      <c r="Y141" s="93"/>
      <c r="Z141" s="91"/>
      <c r="AA141" s="93"/>
      <c r="AB141" s="91"/>
      <c r="AC141" s="91"/>
      <c r="AD141" s="91"/>
      <c r="AE141" s="91"/>
      <c r="AF141" s="91"/>
      <c r="AG141" s="91"/>
      <c r="AH141" s="92">
        <f>SUM(J141:AG141)</f>
        <v>1</v>
      </c>
      <c r="AI141" s="100">
        <v>45108</v>
      </c>
      <c r="AJ141" s="100">
        <v>45169</v>
      </c>
      <c r="AK141" s="101" t="s">
        <v>419</v>
      </c>
      <c r="AL141" s="90" t="s">
        <v>402</v>
      </c>
      <c r="AM141" s="43" t="s">
        <v>709</v>
      </c>
      <c r="AN141" s="94" t="s">
        <v>403</v>
      </c>
      <c r="AO141" s="94" t="s">
        <v>160</v>
      </c>
    </row>
    <row r="142" spans="1:41" s="95" customFormat="1" ht="85.5" hidden="1" x14ac:dyDescent="0.25">
      <c r="A142" s="82" t="s">
        <v>152</v>
      </c>
      <c r="B142" s="75" t="s">
        <v>153</v>
      </c>
      <c r="C142" s="90">
        <v>329</v>
      </c>
      <c r="D142" s="224"/>
      <c r="E142" s="284"/>
      <c r="F142" s="70" t="s">
        <v>404</v>
      </c>
      <c r="G142" s="70" t="s">
        <v>407</v>
      </c>
      <c r="H142" s="217">
        <v>0.25</v>
      </c>
      <c r="I142" s="224"/>
      <c r="J142" s="97"/>
      <c r="K142" s="91"/>
      <c r="L142" s="98">
        <v>0.15</v>
      </c>
      <c r="M142" s="91"/>
      <c r="N142" s="92">
        <v>0.15</v>
      </c>
      <c r="O142" s="91"/>
      <c r="P142" s="92">
        <v>0.35</v>
      </c>
      <c r="Q142" s="91"/>
      <c r="R142" s="92">
        <v>0.35</v>
      </c>
      <c r="S142" s="91"/>
      <c r="T142" s="91"/>
      <c r="U142" s="91"/>
      <c r="V142" s="91"/>
      <c r="W142" s="91"/>
      <c r="X142" s="93"/>
      <c r="Y142" s="93"/>
      <c r="Z142" s="91"/>
      <c r="AA142" s="93"/>
      <c r="AB142" s="91"/>
      <c r="AC142" s="91"/>
      <c r="AD142" s="91"/>
      <c r="AE142" s="91"/>
      <c r="AF142" s="91"/>
      <c r="AG142" s="91"/>
      <c r="AH142" s="92">
        <f t="shared" ref="AH142:AH152" si="4">SUM(J142:AG142)</f>
        <v>0.99999999999999989</v>
      </c>
      <c r="AI142" s="100">
        <v>44932</v>
      </c>
      <c r="AJ142" s="100">
        <v>45077</v>
      </c>
      <c r="AK142" s="70" t="s">
        <v>408</v>
      </c>
      <c r="AL142" s="90" t="s">
        <v>402</v>
      </c>
      <c r="AM142" s="43" t="s">
        <v>709</v>
      </c>
      <c r="AN142" s="94" t="s">
        <v>403</v>
      </c>
      <c r="AO142" s="94" t="s">
        <v>160</v>
      </c>
    </row>
    <row r="143" spans="1:41" s="95" customFormat="1" ht="85.5" hidden="1" x14ac:dyDescent="0.25">
      <c r="A143" s="82" t="s">
        <v>152</v>
      </c>
      <c r="B143" s="75" t="s">
        <v>153</v>
      </c>
      <c r="C143" s="90">
        <v>329</v>
      </c>
      <c r="D143" s="224"/>
      <c r="E143" s="284"/>
      <c r="F143" s="70" t="s">
        <v>404</v>
      </c>
      <c r="G143" s="70" t="s">
        <v>420</v>
      </c>
      <c r="H143" s="218"/>
      <c r="I143" s="224"/>
      <c r="J143" s="91"/>
      <c r="K143" s="91"/>
      <c r="L143" s="91"/>
      <c r="M143" s="91"/>
      <c r="N143" s="91"/>
      <c r="O143" s="91"/>
      <c r="P143" s="91"/>
      <c r="Q143" s="91"/>
      <c r="R143" s="91"/>
      <c r="S143" s="91"/>
      <c r="T143" s="91"/>
      <c r="U143" s="91"/>
      <c r="V143" s="92"/>
      <c r="W143" s="91"/>
      <c r="X143" s="96"/>
      <c r="Y143" s="93"/>
      <c r="Z143" s="92">
        <v>0.2</v>
      </c>
      <c r="AA143" s="93"/>
      <c r="AB143" s="92">
        <v>0.4</v>
      </c>
      <c r="AC143" s="91"/>
      <c r="AD143" s="92">
        <v>0.4</v>
      </c>
      <c r="AE143" s="91"/>
      <c r="AF143" s="91"/>
      <c r="AG143" s="91"/>
      <c r="AH143" s="92">
        <f>SUM(J143:AG143)</f>
        <v>1</v>
      </c>
      <c r="AI143" s="100">
        <v>45170</v>
      </c>
      <c r="AJ143" s="100">
        <v>45260</v>
      </c>
      <c r="AK143" s="70" t="s">
        <v>421</v>
      </c>
      <c r="AL143" s="90" t="s">
        <v>402</v>
      </c>
      <c r="AM143" s="43" t="s">
        <v>709</v>
      </c>
      <c r="AN143" s="94" t="s">
        <v>403</v>
      </c>
      <c r="AO143" s="94" t="s">
        <v>160</v>
      </c>
    </row>
    <row r="144" spans="1:41" s="95" customFormat="1" ht="57" hidden="1" x14ac:dyDescent="0.25">
      <c r="A144" s="82" t="s">
        <v>152</v>
      </c>
      <c r="B144" s="75" t="s">
        <v>153</v>
      </c>
      <c r="C144" s="90">
        <v>329</v>
      </c>
      <c r="D144" s="224"/>
      <c r="E144" s="284"/>
      <c r="F144" s="70" t="s">
        <v>404</v>
      </c>
      <c r="G144" s="70" t="s">
        <v>742</v>
      </c>
      <c r="H144" s="217">
        <v>0.05</v>
      </c>
      <c r="I144" s="224"/>
      <c r="J144" s="92"/>
      <c r="K144" s="91"/>
      <c r="L144" s="92">
        <v>1</v>
      </c>
      <c r="M144" s="91"/>
      <c r="N144" s="91"/>
      <c r="O144" s="91"/>
      <c r="P144" s="91"/>
      <c r="Q144" s="91"/>
      <c r="R144" s="91"/>
      <c r="S144" s="91"/>
      <c r="T144" s="91"/>
      <c r="U144" s="91"/>
      <c r="V144" s="91"/>
      <c r="W144" s="91"/>
      <c r="X144" s="93"/>
      <c r="Y144" s="93"/>
      <c r="Z144" s="91"/>
      <c r="AA144" s="93"/>
      <c r="AB144" s="91"/>
      <c r="AC144" s="91"/>
      <c r="AD144" s="91"/>
      <c r="AE144" s="91"/>
      <c r="AF144" s="91"/>
      <c r="AG144" s="91"/>
      <c r="AH144" s="92">
        <f>SUM(J144:AG144)</f>
        <v>1</v>
      </c>
      <c r="AI144" s="100">
        <v>44958</v>
      </c>
      <c r="AJ144" s="100">
        <v>44985</v>
      </c>
      <c r="AK144" s="101" t="s">
        <v>405</v>
      </c>
      <c r="AL144" s="90" t="s">
        <v>402</v>
      </c>
      <c r="AM144" s="43" t="s">
        <v>709</v>
      </c>
      <c r="AN144" s="94" t="s">
        <v>403</v>
      </c>
      <c r="AO144" s="94" t="s">
        <v>160</v>
      </c>
    </row>
    <row r="145" spans="1:41" s="95" customFormat="1" ht="57" hidden="1" x14ac:dyDescent="0.25">
      <c r="A145" s="82" t="s">
        <v>152</v>
      </c>
      <c r="B145" s="75" t="s">
        <v>153</v>
      </c>
      <c r="C145" s="90">
        <v>329</v>
      </c>
      <c r="D145" s="224"/>
      <c r="E145" s="284"/>
      <c r="F145" s="70" t="s">
        <v>404</v>
      </c>
      <c r="G145" s="70" t="s">
        <v>743</v>
      </c>
      <c r="H145" s="219"/>
      <c r="I145" s="224"/>
      <c r="J145" s="91"/>
      <c r="K145" s="91"/>
      <c r="L145" s="91"/>
      <c r="M145" s="91"/>
      <c r="N145" s="92">
        <v>0.2</v>
      </c>
      <c r="O145" s="91"/>
      <c r="P145" s="92">
        <v>0.4</v>
      </c>
      <c r="Q145" s="91"/>
      <c r="R145" s="92">
        <v>0.4</v>
      </c>
      <c r="S145" s="91"/>
      <c r="T145" s="91"/>
      <c r="U145" s="91"/>
      <c r="V145" s="91"/>
      <c r="W145" s="91"/>
      <c r="X145" s="93"/>
      <c r="Y145" s="93"/>
      <c r="Z145" s="91"/>
      <c r="AA145" s="93"/>
      <c r="AB145" s="91"/>
      <c r="AC145" s="91"/>
      <c r="AD145" s="91"/>
      <c r="AE145" s="91"/>
      <c r="AF145" s="91"/>
      <c r="AG145" s="91"/>
      <c r="AH145" s="92">
        <f t="shared" ref="AH145" si="5">SUM(J145:AG145)</f>
        <v>1</v>
      </c>
      <c r="AI145" s="100">
        <v>44986</v>
      </c>
      <c r="AJ145" s="100">
        <v>45077</v>
      </c>
      <c r="AK145" s="90" t="s">
        <v>409</v>
      </c>
      <c r="AL145" s="90" t="s">
        <v>402</v>
      </c>
      <c r="AM145" s="43" t="s">
        <v>709</v>
      </c>
      <c r="AN145" s="94" t="s">
        <v>403</v>
      </c>
      <c r="AO145" s="94" t="s">
        <v>160</v>
      </c>
    </row>
    <row r="146" spans="1:41" s="95" customFormat="1" ht="57" hidden="1" x14ac:dyDescent="0.25">
      <c r="A146" s="82" t="s">
        <v>152</v>
      </c>
      <c r="B146" s="75" t="s">
        <v>153</v>
      </c>
      <c r="C146" s="90">
        <v>329</v>
      </c>
      <c r="D146" s="225"/>
      <c r="E146" s="285"/>
      <c r="F146" s="70" t="s">
        <v>404</v>
      </c>
      <c r="G146" s="70" t="s">
        <v>422</v>
      </c>
      <c r="H146" s="218"/>
      <c r="I146" s="225"/>
      <c r="J146" s="91"/>
      <c r="K146" s="91"/>
      <c r="L146" s="91"/>
      <c r="M146" s="91"/>
      <c r="N146" s="91"/>
      <c r="O146" s="91"/>
      <c r="P146" s="91"/>
      <c r="Q146" s="91"/>
      <c r="R146" s="91"/>
      <c r="S146" s="91"/>
      <c r="T146" s="91"/>
      <c r="U146" s="91"/>
      <c r="V146" s="91"/>
      <c r="W146" s="91"/>
      <c r="X146" s="93"/>
      <c r="Y146" s="93"/>
      <c r="Z146" s="92"/>
      <c r="AA146" s="93"/>
      <c r="AB146" s="91"/>
      <c r="AC146" s="91"/>
      <c r="AD146" s="92">
        <v>0.4</v>
      </c>
      <c r="AE146" s="91"/>
      <c r="AF146" s="92">
        <v>0.6</v>
      </c>
      <c r="AG146" s="91"/>
      <c r="AH146" s="92">
        <f>SUM(J146:AG146)</f>
        <v>1</v>
      </c>
      <c r="AI146" s="100">
        <v>45231</v>
      </c>
      <c r="AJ146" s="100">
        <v>45275</v>
      </c>
      <c r="AK146" s="101" t="s">
        <v>423</v>
      </c>
      <c r="AL146" s="90" t="s">
        <v>402</v>
      </c>
      <c r="AM146" s="43" t="s">
        <v>709</v>
      </c>
      <c r="AN146" s="94" t="s">
        <v>403</v>
      </c>
      <c r="AO146" s="94" t="s">
        <v>160</v>
      </c>
    </row>
    <row r="147" spans="1:41" s="95" customFormat="1" ht="57" hidden="1" x14ac:dyDescent="0.25">
      <c r="A147" s="82" t="s">
        <v>152</v>
      </c>
      <c r="B147" s="75" t="s">
        <v>153</v>
      </c>
      <c r="C147" s="90">
        <v>329</v>
      </c>
      <c r="D147" s="91" t="s">
        <v>70</v>
      </c>
      <c r="E147" s="91" t="s">
        <v>70</v>
      </c>
      <c r="F147" s="70" t="s">
        <v>399</v>
      </c>
      <c r="G147" s="70" t="s">
        <v>400</v>
      </c>
      <c r="H147" s="92">
        <v>0.1</v>
      </c>
      <c r="I147" s="217">
        <f>+H147+H148+H149+H150+H151+H152</f>
        <v>1</v>
      </c>
      <c r="J147" s="92"/>
      <c r="K147" s="91"/>
      <c r="L147" s="92">
        <v>1</v>
      </c>
      <c r="M147" s="91"/>
      <c r="N147" s="91"/>
      <c r="O147" s="91"/>
      <c r="P147" s="91"/>
      <c r="Q147" s="91"/>
      <c r="R147" s="91"/>
      <c r="S147" s="91"/>
      <c r="T147" s="91"/>
      <c r="U147" s="91"/>
      <c r="V147" s="91"/>
      <c r="W147" s="91"/>
      <c r="X147" s="93"/>
      <c r="Y147" s="93"/>
      <c r="Z147" s="91"/>
      <c r="AA147" s="93"/>
      <c r="AB147" s="91"/>
      <c r="AC147" s="91"/>
      <c r="AD147" s="91"/>
      <c r="AE147" s="91"/>
      <c r="AF147" s="91"/>
      <c r="AG147" s="91"/>
      <c r="AH147" s="92">
        <f>SUM(J147:AG147)</f>
        <v>1</v>
      </c>
      <c r="AI147" s="100">
        <v>44958</v>
      </c>
      <c r="AJ147" s="100">
        <v>44985</v>
      </c>
      <c r="AK147" s="101" t="s">
        <v>401</v>
      </c>
      <c r="AL147" s="90" t="s">
        <v>402</v>
      </c>
      <c r="AM147" s="43" t="s">
        <v>709</v>
      </c>
      <c r="AN147" s="94" t="s">
        <v>403</v>
      </c>
      <c r="AO147" s="94" t="s">
        <v>160</v>
      </c>
    </row>
    <row r="148" spans="1:41" s="95" customFormat="1" ht="57" hidden="1" x14ac:dyDescent="0.25">
      <c r="A148" s="82" t="s">
        <v>152</v>
      </c>
      <c r="B148" s="75" t="s">
        <v>153</v>
      </c>
      <c r="C148" s="90">
        <v>329</v>
      </c>
      <c r="D148" s="91" t="s">
        <v>70</v>
      </c>
      <c r="E148" s="91" t="s">
        <v>70</v>
      </c>
      <c r="F148" s="70" t="s">
        <v>399</v>
      </c>
      <c r="G148" s="99" t="s">
        <v>414</v>
      </c>
      <c r="H148" s="92">
        <v>0.1</v>
      </c>
      <c r="I148" s="224"/>
      <c r="J148" s="91"/>
      <c r="K148" s="91"/>
      <c r="L148" s="91"/>
      <c r="M148" s="91"/>
      <c r="N148" s="91"/>
      <c r="O148" s="91"/>
      <c r="P148" s="91"/>
      <c r="Q148" s="91"/>
      <c r="R148" s="92">
        <v>1</v>
      </c>
      <c r="S148" s="91"/>
      <c r="T148" s="91"/>
      <c r="U148" s="91"/>
      <c r="V148" s="91"/>
      <c r="W148" s="91"/>
      <c r="X148" s="93"/>
      <c r="Y148" s="93"/>
      <c r="Z148" s="91"/>
      <c r="AA148" s="93"/>
      <c r="AB148" s="91"/>
      <c r="AC148" s="91"/>
      <c r="AD148" s="91"/>
      <c r="AE148" s="91"/>
      <c r="AF148" s="91"/>
      <c r="AG148" s="91"/>
      <c r="AH148" s="92">
        <f t="shared" si="4"/>
        <v>1</v>
      </c>
      <c r="AI148" s="100">
        <v>45047</v>
      </c>
      <c r="AJ148" s="100">
        <v>45077</v>
      </c>
      <c r="AK148" s="101" t="s">
        <v>401</v>
      </c>
      <c r="AL148" s="90" t="s">
        <v>402</v>
      </c>
      <c r="AM148" s="43" t="s">
        <v>709</v>
      </c>
      <c r="AN148" s="94" t="s">
        <v>403</v>
      </c>
      <c r="AO148" s="94" t="s">
        <v>160</v>
      </c>
    </row>
    <row r="149" spans="1:41" s="95" customFormat="1" ht="57" hidden="1" x14ac:dyDescent="0.25">
      <c r="A149" s="82" t="s">
        <v>152</v>
      </c>
      <c r="B149" s="75" t="s">
        <v>153</v>
      </c>
      <c r="C149" s="90">
        <v>330</v>
      </c>
      <c r="D149" s="91" t="s">
        <v>70</v>
      </c>
      <c r="E149" s="91" t="s">
        <v>70</v>
      </c>
      <c r="F149" s="70" t="s">
        <v>399</v>
      </c>
      <c r="G149" s="70" t="s">
        <v>417</v>
      </c>
      <c r="H149" s="92">
        <v>0.1</v>
      </c>
      <c r="I149" s="224"/>
      <c r="J149" s="91"/>
      <c r="K149" s="91"/>
      <c r="L149" s="91"/>
      <c r="M149" s="91"/>
      <c r="N149" s="91"/>
      <c r="O149" s="91"/>
      <c r="P149" s="91"/>
      <c r="Q149" s="91"/>
      <c r="R149" s="91"/>
      <c r="S149" s="91"/>
      <c r="T149" s="92">
        <v>1</v>
      </c>
      <c r="U149" s="91"/>
      <c r="V149" s="91"/>
      <c r="W149" s="91"/>
      <c r="X149" s="93"/>
      <c r="Y149" s="93"/>
      <c r="Z149" s="91"/>
      <c r="AA149" s="93"/>
      <c r="AB149" s="91"/>
      <c r="AC149" s="91"/>
      <c r="AD149" s="91"/>
      <c r="AE149" s="91"/>
      <c r="AF149" s="91"/>
      <c r="AG149" s="91"/>
      <c r="AH149" s="92">
        <f t="shared" si="4"/>
        <v>1</v>
      </c>
      <c r="AI149" s="100">
        <v>45078</v>
      </c>
      <c r="AJ149" s="100">
        <v>45107</v>
      </c>
      <c r="AK149" s="101" t="s">
        <v>401</v>
      </c>
      <c r="AL149" s="90" t="s">
        <v>402</v>
      </c>
      <c r="AM149" s="43" t="s">
        <v>709</v>
      </c>
      <c r="AN149" s="94" t="s">
        <v>403</v>
      </c>
      <c r="AO149" s="94" t="s">
        <v>160</v>
      </c>
    </row>
    <row r="150" spans="1:41" s="95" customFormat="1" ht="57" hidden="1" x14ac:dyDescent="0.25">
      <c r="A150" s="82" t="s">
        <v>152</v>
      </c>
      <c r="B150" s="75" t="s">
        <v>153</v>
      </c>
      <c r="C150" s="90">
        <v>329</v>
      </c>
      <c r="D150" s="91" t="s">
        <v>70</v>
      </c>
      <c r="E150" s="91" t="s">
        <v>70</v>
      </c>
      <c r="F150" s="70" t="s">
        <v>399</v>
      </c>
      <c r="G150" s="99" t="s">
        <v>426</v>
      </c>
      <c r="H150" s="92">
        <v>0.1</v>
      </c>
      <c r="I150" s="224"/>
      <c r="J150" s="91"/>
      <c r="K150" s="91"/>
      <c r="L150" s="91"/>
      <c r="M150" s="91"/>
      <c r="N150" s="91"/>
      <c r="O150" s="91"/>
      <c r="P150" s="91"/>
      <c r="Q150" s="91"/>
      <c r="R150" s="91"/>
      <c r="S150" s="91"/>
      <c r="T150" s="91"/>
      <c r="U150" s="91"/>
      <c r="V150" s="91"/>
      <c r="W150" s="91"/>
      <c r="X150" s="93"/>
      <c r="Y150" s="93"/>
      <c r="Z150" s="91"/>
      <c r="AA150" s="93"/>
      <c r="AB150" s="91"/>
      <c r="AC150" s="91"/>
      <c r="AD150" s="92">
        <v>0.8</v>
      </c>
      <c r="AE150" s="91"/>
      <c r="AF150" s="92">
        <v>0.2</v>
      </c>
      <c r="AG150" s="91"/>
      <c r="AH150" s="92">
        <f>SUM(J150:AG150)</f>
        <v>1</v>
      </c>
      <c r="AI150" s="100">
        <v>45231</v>
      </c>
      <c r="AJ150" s="100">
        <v>45275</v>
      </c>
      <c r="AK150" s="101" t="s">
        <v>401</v>
      </c>
      <c r="AL150" s="90" t="s">
        <v>402</v>
      </c>
      <c r="AM150" s="43" t="s">
        <v>709</v>
      </c>
      <c r="AN150" s="94" t="s">
        <v>403</v>
      </c>
      <c r="AO150" s="94" t="s">
        <v>160</v>
      </c>
    </row>
    <row r="151" spans="1:41" s="95" customFormat="1" ht="85.5" hidden="1" x14ac:dyDescent="0.25">
      <c r="A151" s="82" t="s">
        <v>152</v>
      </c>
      <c r="B151" s="75" t="s">
        <v>153</v>
      </c>
      <c r="C151" s="90">
        <v>329</v>
      </c>
      <c r="D151" s="91" t="s">
        <v>70</v>
      </c>
      <c r="E151" s="91" t="s">
        <v>70</v>
      </c>
      <c r="F151" s="70" t="s">
        <v>399</v>
      </c>
      <c r="G151" s="70" t="s">
        <v>744</v>
      </c>
      <c r="H151" s="92">
        <v>0.3</v>
      </c>
      <c r="I151" s="224"/>
      <c r="J151" s="92"/>
      <c r="K151" s="91"/>
      <c r="L151" s="92">
        <v>0.5</v>
      </c>
      <c r="M151" s="91"/>
      <c r="N151" s="92">
        <v>0.5</v>
      </c>
      <c r="O151" s="91"/>
      <c r="P151" s="91"/>
      <c r="Q151" s="91"/>
      <c r="R151" s="91"/>
      <c r="S151" s="91"/>
      <c r="T151" s="91"/>
      <c r="U151" s="91"/>
      <c r="V151" s="91"/>
      <c r="W151" s="91"/>
      <c r="X151" s="93"/>
      <c r="Y151" s="93"/>
      <c r="Z151" s="91"/>
      <c r="AA151" s="93"/>
      <c r="AB151" s="91"/>
      <c r="AC151" s="91"/>
      <c r="AD151" s="91"/>
      <c r="AE151" s="91"/>
      <c r="AF151" s="91"/>
      <c r="AG151" s="91"/>
      <c r="AH151" s="92">
        <f t="shared" ref="AH151" si="6">SUM(J151:AG151)</f>
        <v>1</v>
      </c>
      <c r="AI151" s="100">
        <v>44972</v>
      </c>
      <c r="AJ151" s="100">
        <v>45016</v>
      </c>
      <c r="AK151" s="101" t="s">
        <v>406</v>
      </c>
      <c r="AL151" s="90" t="s">
        <v>402</v>
      </c>
      <c r="AM151" s="43" t="s">
        <v>709</v>
      </c>
      <c r="AN151" s="94" t="s">
        <v>403</v>
      </c>
      <c r="AO151" s="94" t="s">
        <v>160</v>
      </c>
    </row>
    <row r="152" spans="1:41" s="95" customFormat="1" ht="57" hidden="1" x14ac:dyDescent="0.25">
      <c r="A152" s="82" t="s">
        <v>152</v>
      </c>
      <c r="B152" s="75" t="s">
        <v>153</v>
      </c>
      <c r="C152" s="90">
        <v>329</v>
      </c>
      <c r="D152" s="91" t="s">
        <v>70</v>
      </c>
      <c r="E152" s="91" t="s">
        <v>70</v>
      </c>
      <c r="F152" s="70" t="s">
        <v>399</v>
      </c>
      <c r="G152" s="70" t="s">
        <v>424</v>
      </c>
      <c r="H152" s="92">
        <v>0.3</v>
      </c>
      <c r="I152" s="225"/>
      <c r="J152" s="92">
        <v>0.05</v>
      </c>
      <c r="K152" s="91"/>
      <c r="L152" s="92">
        <v>0.1</v>
      </c>
      <c r="M152" s="91"/>
      <c r="N152" s="92">
        <v>0.1</v>
      </c>
      <c r="O152" s="91"/>
      <c r="P152" s="92">
        <v>0.1</v>
      </c>
      <c r="Q152" s="91"/>
      <c r="R152" s="92">
        <v>0.1</v>
      </c>
      <c r="S152" s="91"/>
      <c r="T152" s="92">
        <v>0.1</v>
      </c>
      <c r="U152" s="91"/>
      <c r="V152" s="92">
        <v>0.1</v>
      </c>
      <c r="W152" s="91"/>
      <c r="X152" s="92">
        <v>0.1</v>
      </c>
      <c r="Y152" s="93"/>
      <c r="Z152" s="92">
        <v>0.1</v>
      </c>
      <c r="AA152" s="93"/>
      <c r="AB152" s="92">
        <v>0.05</v>
      </c>
      <c r="AC152" s="91"/>
      <c r="AD152" s="92">
        <v>0.05</v>
      </c>
      <c r="AE152" s="91"/>
      <c r="AF152" s="92">
        <v>0.05</v>
      </c>
      <c r="AG152" s="91"/>
      <c r="AH152" s="92">
        <f t="shared" si="4"/>
        <v>1</v>
      </c>
      <c r="AI152" s="100">
        <v>44927</v>
      </c>
      <c r="AJ152" s="100">
        <v>45290</v>
      </c>
      <c r="AK152" s="101" t="s">
        <v>425</v>
      </c>
      <c r="AL152" s="90" t="s">
        <v>402</v>
      </c>
      <c r="AM152" s="43" t="s">
        <v>709</v>
      </c>
      <c r="AN152" s="94" t="s">
        <v>403</v>
      </c>
      <c r="AO152" s="94" t="s">
        <v>160</v>
      </c>
    </row>
    <row r="153" spans="1:41" ht="90" hidden="1" x14ac:dyDescent="0.25">
      <c r="A153" s="43" t="s">
        <v>40</v>
      </c>
      <c r="B153" s="60" t="s">
        <v>203</v>
      </c>
      <c r="C153" s="60">
        <v>422</v>
      </c>
      <c r="D153" s="236">
        <v>13778</v>
      </c>
      <c r="E153" s="238">
        <v>1264449000</v>
      </c>
      <c r="F153" s="77" t="s">
        <v>348</v>
      </c>
      <c r="G153" s="50" t="s">
        <v>349</v>
      </c>
      <c r="H153" s="78">
        <v>0.4</v>
      </c>
      <c r="I153" s="232">
        <f>+H153+H154+H155</f>
        <v>1</v>
      </c>
      <c r="J153" s="76" t="s">
        <v>127</v>
      </c>
      <c r="K153" s="76" t="s">
        <v>127</v>
      </c>
      <c r="L153" s="76" t="s">
        <v>127</v>
      </c>
      <c r="M153" s="76" t="s">
        <v>127</v>
      </c>
      <c r="N153" s="78">
        <v>0.25</v>
      </c>
      <c r="O153" s="76" t="s">
        <v>127</v>
      </c>
      <c r="P153" s="76" t="s">
        <v>127</v>
      </c>
      <c r="Q153" s="76" t="s">
        <v>127</v>
      </c>
      <c r="R153" s="76" t="s">
        <v>127</v>
      </c>
      <c r="S153" s="76" t="s">
        <v>127</v>
      </c>
      <c r="T153" s="78">
        <v>0.25</v>
      </c>
      <c r="U153" s="76" t="s">
        <v>127</v>
      </c>
      <c r="V153" s="76" t="s">
        <v>127</v>
      </c>
      <c r="W153" s="76" t="s">
        <v>127</v>
      </c>
      <c r="X153" s="76" t="s">
        <v>127</v>
      </c>
      <c r="Y153" s="76" t="s">
        <v>127</v>
      </c>
      <c r="Z153" s="78">
        <v>0.25</v>
      </c>
      <c r="AA153" s="76" t="s">
        <v>127</v>
      </c>
      <c r="AB153" s="76" t="s">
        <v>127</v>
      </c>
      <c r="AC153" s="76" t="s">
        <v>127</v>
      </c>
      <c r="AD153" s="76" t="s">
        <v>127</v>
      </c>
      <c r="AE153" s="76" t="s">
        <v>127</v>
      </c>
      <c r="AF153" s="78">
        <v>0.25</v>
      </c>
      <c r="AG153" s="76" t="s">
        <v>127</v>
      </c>
      <c r="AH153" s="31">
        <f>+N153+T153+Z153+AF153</f>
        <v>1</v>
      </c>
      <c r="AI153" s="79">
        <v>44986</v>
      </c>
      <c r="AJ153" s="79">
        <v>45290</v>
      </c>
      <c r="AK153" s="50" t="s">
        <v>350</v>
      </c>
      <c r="AL153" s="50" t="s">
        <v>351</v>
      </c>
      <c r="AM153" s="50" t="s">
        <v>753</v>
      </c>
      <c r="AN153" s="43" t="s">
        <v>754</v>
      </c>
      <c r="AO153" s="43" t="s">
        <v>352</v>
      </c>
    </row>
    <row r="154" spans="1:41" ht="95.25" hidden="1" customHeight="1" x14ac:dyDescent="0.25">
      <c r="A154" s="43" t="s">
        <v>40</v>
      </c>
      <c r="B154" s="60" t="s">
        <v>203</v>
      </c>
      <c r="C154" s="60">
        <v>422</v>
      </c>
      <c r="D154" s="237"/>
      <c r="E154" s="239"/>
      <c r="F154" s="77" t="s">
        <v>348</v>
      </c>
      <c r="G154" s="50" t="s">
        <v>353</v>
      </c>
      <c r="H154" s="78">
        <v>0.4</v>
      </c>
      <c r="I154" s="233"/>
      <c r="J154" s="78">
        <v>0.08</v>
      </c>
      <c r="K154" s="78" t="s">
        <v>127</v>
      </c>
      <c r="L154" s="78">
        <v>0.08</v>
      </c>
      <c r="M154" s="78" t="s">
        <v>127</v>
      </c>
      <c r="N154" s="78">
        <v>0.08</v>
      </c>
      <c r="O154" s="78" t="s">
        <v>127</v>
      </c>
      <c r="P154" s="78">
        <v>0.08</v>
      </c>
      <c r="Q154" s="78" t="s">
        <v>127</v>
      </c>
      <c r="R154" s="78">
        <v>0.08</v>
      </c>
      <c r="S154" s="78" t="s">
        <v>127</v>
      </c>
      <c r="T154" s="78">
        <v>0.08</v>
      </c>
      <c r="U154" s="78" t="s">
        <v>127</v>
      </c>
      <c r="V154" s="78">
        <v>0.08</v>
      </c>
      <c r="W154" s="78" t="s">
        <v>127</v>
      </c>
      <c r="X154" s="78">
        <v>0.08</v>
      </c>
      <c r="Y154" s="78" t="s">
        <v>127</v>
      </c>
      <c r="Z154" s="78">
        <v>0.09</v>
      </c>
      <c r="AA154" s="78" t="s">
        <v>127</v>
      </c>
      <c r="AB154" s="78">
        <v>0.09</v>
      </c>
      <c r="AC154" s="78" t="s">
        <v>127</v>
      </c>
      <c r="AD154" s="78">
        <v>0.09</v>
      </c>
      <c r="AE154" s="78" t="s">
        <v>127</v>
      </c>
      <c r="AF154" s="78">
        <v>0.09</v>
      </c>
      <c r="AG154" s="78" t="s">
        <v>127</v>
      </c>
      <c r="AH154" s="31">
        <f t="shared" ref="AH154:AH211" si="7">+J154+L154+N154+P154+R154+T154+V154+X154+Z154+AB154+AD154+AF154</f>
        <v>0.99999999999999989</v>
      </c>
      <c r="AI154" s="79">
        <v>44927</v>
      </c>
      <c r="AJ154" s="79">
        <v>45290</v>
      </c>
      <c r="AK154" s="50" t="s">
        <v>354</v>
      </c>
      <c r="AL154" s="50" t="s">
        <v>351</v>
      </c>
      <c r="AM154" s="50" t="s">
        <v>753</v>
      </c>
      <c r="AN154" s="43" t="s">
        <v>754</v>
      </c>
      <c r="AO154" s="43" t="s">
        <v>352</v>
      </c>
    </row>
    <row r="155" spans="1:41" ht="60" hidden="1" x14ac:dyDescent="0.25">
      <c r="A155" s="43" t="s">
        <v>40</v>
      </c>
      <c r="B155" s="60" t="s">
        <v>203</v>
      </c>
      <c r="C155" s="60">
        <v>422</v>
      </c>
      <c r="D155" s="237"/>
      <c r="E155" s="239"/>
      <c r="F155" s="77" t="s">
        <v>348</v>
      </c>
      <c r="G155" s="50" t="s">
        <v>355</v>
      </c>
      <c r="H155" s="78">
        <v>0.2</v>
      </c>
      <c r="I155" s="234"/>
      <c r="J155" s="76" t="s">
        <v>127</v>
      </c>
      <c r="K155" s="76" t="s">
        <v>127</v>
      </c>
      <c r="L155" s="76" t="s">
        <v>127</v>
      </c>
      <c r="M155" s="76" t="s">
        <v>127</v>
      </c>
      <c r="N155" s="76" t="s">
        <v>127</v>
      </c>
      <c r="O155" s="76" t="s">
        <v>127</v>
      </c>
      <c r="P155" s="76" t="s">
        <v>127</v>
      </c>
      <c r="Q155" s="76" t="s">
        <v>127</v>
      </c>
      <c r="R155" s="76" t="s">
        <v>127</v>
      </c>
      <c r="S155" s="76" t="s">
        <v>127</v>
      </c>
      <c r="T155" s="78">
        <v>0.5</v>
      </c>
      <c r="U155" s="76" t="s">
        <v>127</v>
      </c>
      <c r="V155" s="76" t="s">
        <v>127</v>
      </c>
      <c r="W155" s="76" t="s">
        <v>127</v>
      </c>
      <c r="X155" s="76" t="s">
        <v>127</v>
      </c>
      <c r="Y155" s="76" t="s">
        <v>127</v>
      </c>
      <c r="Z155" s="76" t="s">
        <v>127</v>
      </c>
      <c r="AA155" s="76" t="s">
        <v>127</v>
      </c>
      <c r="AB155" s="76" t="s">
        <v>127</v>
      </c>
      <c r="AC155" s="76" t="s">
        <v>127</v>
      </c>
      <c r="AD155" s="76" t="s">
        <v>127</v>
      </c>
      <c r="AE155" s="76" t="s">
        <v>127</v>
      </c>
      <c r="AF155" s="78">
        <v>0.5</v>
      </c>
      <c r="AG155" s="76" t="s">
        <v>127</v>
      </c>
      <c r="AH155" s="31">
        <v>1</v>
      </c>
      <c r="AI155" s="79">
        <v>45078</v>
      </c>
      <c r="AJ155" s="79">
        <v>45290</v>
      </c>
      <c r="AK155" s="50" t="s">
        <v>356</v>
      </c>
      <c r="AL155" s="50" t="s">
        <v>351</v>
      </c>
      <c r="AM155" s="50" t="s">
        <v>753</v>
      </c>
      <c r="AN155" s="43" t="s">
        <v>754</v>
      </c>
      <c r="AO155" s="43" t="s">
        <v>352</v>
      </c>
    </row>
    <row r="156" spans="1:41" ht="69" hidden="1" customHeight="1" x14ac:dyDescent="0.25">
      <c r="A156" s="43" t="s">
        <v>40</v>
      </c>
      <c r="B156" s="60" t="s">
        <v>203</v>
      </c>
      <c r="C156" s="60">
        <v>423</v>
      </c>
      <c r="D156" s="237">
        <v>1</v>
      </c>
      <c r="E156" s="254">
        <v>605129000</v>
      </c>
      <c r="F156" s="50" t="s">
        <v>357</v>
      </c>
      <c r="G156" s="50" t="s">
        <v>358</v>
      </c>
      <c r="H156" s="63">
        <v>0.1</v>
      </c>
      <c r="I156" s="229">
        <f>+H156+H157+H158+H159+H160+H161+H162+H163</f>
        <v>0.99999999999999989</v>
      </c>
      <c r="J156" s="78">
        <v>0.05</v>
      </c>
      <c r="K156" s="78"/>
      <c r="L156" s="78">
        <v>0.05</v>
      </c>
      <c r="M156" s="78"/>
      <c r="N156" s="78">
        <v>0.05</v>
      </c>
      <c r="O156" s="78"/>
      <c r="P156" s="78">
        <v>0.05</v>
      </c>
      <c r="Q156" s="78"/>
      <c r="R156" s="78">
        <v>0.4</v>
      </c>
      <c r="S156" s="78"/>
      <c r="T156" s="78">
        <v>0.05</v>
      </c>
      <c r="U156" s="78"/>
      <c r="V156" s="78">
        <v>0.05</v>
      </c>
      <c r="W156" s="78"/>
      <c r="X156" s="78">
        <v>0.05</v>
      </c>
      <c r="Y156" s="78"/>
      <c r="Z156" s="78">
        <v>0.05</v>
      </c>
      <c r="AA156" s="78"/>
      <c r="AB156" s="78">
        <v>0.05</v>
      </c>
      <c r="AC156" s="78"/>
      <c r="AD156" s="78">
        <v>0.05</v>
      </c>
      <c r="AE156" s="78"/>
      <c r="AF156" s="78">
        <v>0.1</v>
      </c>
      <c r="AG156" s="78"/>
      <c r="AH156" s="31">
        <f t="shared" si="7"/>
        <v>1.0000000000000004</v>
      </c>
      <c r="AI156" s="79">
        <v>44928</v>
      </c>
      <c r="AJ156" s="79">
        <v>45291</v>
      </c>
      <c r="AK156" s="50" t="s">
        <v>359</v>
      </c>
      <c r="AL156" s="50" t="s">
        <v>351</v>
      </c>
      <c r="AM156" s="50" t="s">
        <v>360</v>
      </c>
      <c r="AN156" s="50" t="s">
        <v>754</v>
      </c>
      <c r="AO156" s="50" t="s">
        <v>352</v>
      </c>
    </row>
    <row r="157" spans="1:41" ht="95.25" hidden="1" customHeight="1" x14ac:dyDescent="0.25">
      <c r="A157" s="43" t="s">
        <v>40</v>
      </c>
      <c r="B157" s="60" t="s">
        <v>203</v>
      </c>
      <c r="C157" s="60">
        <v>423</v>
      </c>
      <c r="D157" s="237"/>
      <c r="E157" s="255"/>
      <c r="F157" s="50" t="s">
        <v>357</v>
      </c>
      <c r="G157" s="50" t="s">
        <v>361</v>
      </c>
      <c r="H157" s="63">
        <v>0.1</v>
      </c>
      <c r="I157" s="230"/>
      <c r="J157" s="78"/>
      <c r="K157" s="78"/>
      <c r="L157" s="78"/>
      <c r="M157" s="78"/>
      <c r="N157" s="78">
        <v>0.15</v>
      </c>
      <c r="O157" s="78"/>
      <c r="P157" s="78">
        <v>0.15</v>
      </c>
      <c r="Q157" s="78"/>
      <c r="R157" s="78"/>
      <c r="S157" s="78"/>
      <c r="T157" s="78"/>
      <c r="U157" s="78"/>
      <c r="V157" s="78">
        <v>0.5</v>
      </c>
      <c r="W157" s="78"/>
      <c r="X157" s="78">
        <v>0.2</v>
      </c>
      <c r="Y157" s="78"/>
      <c r="Z157" s="78"/>
      <c r="AA157" s="78"/>
      <c r="AB157" s="78"/>
      <c r="AC157" s="78"/>
      <c r="AD157" s="78"/>
      <c r="AE157" s="78"/>
      <c r="AF157" s="78"/>
      <c r="AG157" s="78"/>
      <c r="AH157" s="31">
        <f t="shared" si="7"/>
        <v>1</v>
      </c>
      <c r="AI157" s="79">
        <v>44986</v>
      </c>
      <c r="AJ157" s="79">
        <v>45169</v>
      </c>
      <c r="AK157" s="50" t="s">
        <v>362</v>
      </c>
      <c r="AL157" s="50" t="s">
        <v>351</v>
      </c>
      <c r="AM157" s="50" t="s">
        <v>360</v>
      </c>
      <c r="AN157" s="50" t="s">
        <v>754</v>
      </c>
      <c r="AO157" s="50" t="s">
        <v>352</v>
      </c>
    </row>
    <row r="158" spans="1:41" ht="60" hidden="1" x14ac:dyDescent="0.25">
      <c r="A158" s="43" t="s">
        <v>40</v>
      </c>
      <c r="B158" s="60" t="s">
        <v>203</v>
      </c>
      <c r="C158" s="60">
        <v>423</v>
      </c>
      <c r="D158" s="237"/>
      <c r="E158" s="255"/>
      <c r="F158" s="50" t="s">
        <v>357</v>
      </c>
      <c r="G158" s="50" t="s">
        <v>363</v>
      </c>
      <c r="H158" s="63">
        <v>0.2</v>
      </c>
      <c r="I158" s="230"/>
      <c r="J158" s="78"/>
      <c r="K158" s="78"/>
      <c r="L158" s="78"/>
      <c r="M158" s="78"/>
      <c r="N158" s="78"/>
      <c r="O158" s="78"/>
      <c r="P158" s="78">
        <v>0.33</v>
      </c>
      <c r="Q158" s="78"/>
      <c r="R158" s="78"/>
      <c r="S158" s="78"/>
      <c r="T158" s="78"/>
      <c r="U158" s="78"/>
      <c r="V158" s="78"/>
      <c r="W158" s="78"/>
      <c r="X158" s="78">
        <v>0.33</v>
      </c>
      <c r="Y158" s="78"/>
      <c r="Z158" s="78"/>
      <c r="AA158" s="78"/>
      <c r="AB158" s="78"/>
      <c r="AC158" s="78"/>
      <c r="AD158" s="78">
        <v>0.34</v>
      </c>
      <c r="AE158" s="78"/>
      <c r="AF158" s="78"/>
      <c r="AG158" s="78"/>
      <c r="AH158" s="31">
        <f t="shared" si="7"/>
        <v>1</v>
      </c>
      <c r="AI158" s="79">
        <v>45017</v>
      </c>
      <c r="AJ158" s="79">
        <v>45260</v>
      </c>
      <c r="AK158" s="50" t="s">
        <v>364</v>
      </c>
      <c r="AL158" s="50" t="s">
        <v>351</v>
      </c>
      <c r="AM158" s="50" t="s">
        <v>360</v>
      </c>
      <c r="AN158" s="50" t="s">
        <v>754</v>
      </c>
      <c r="AO158" s="50" t="s">
        <v>352</v>
      </c>
    </row>
    <row r="159" spans="1:41" ht="60" hidden="1" x14ac:dyDescent="0.25">
      <c r="A159" s="43" t="s">
        <v>40</v>
      </c>
      <c r="B159" s="60" t="s">
        <v>203</v>
      </c>
      <c r="C159" s="60">
        <v>423</v>
      </c>
      <c r="D159" s="237"/>
      <c r="E159" s="255"/>
      <c r="F159" s="50" t="s">
        <v>357</v>
      </c>
      <c r="G159" s="50" t="s">
        <v>365</v>
      </c>
      <c r="H159" s="63">
        <v>0.1</v>
      </c>
      <c r="I159" s="230"/>
      <c r="J159" s="78"/>
      <c r="K159" s="78"/>
      <c r="L159" s="78"/>
      <c r="M159" s="78"/>
      <c r="N159" s="78"/>
      <c r="O159" s="78"/>
      <c r="P159" s="78">
        <v>0.25</v>
      </c>
      <c r="Q159" s="78"/>
      <c r="R159" s="78">
        <v>0.75</v>
      </c>
      <c r="S159" s="78"/>
      <c r="T159" s="78"/>
      <c r="U159" s="78"/>
      <c r="V159" s="78"/>
      <c r="W159" s="78"/>
      <c r="X159" s="78"/>
      <c r="Y159" s="78"/>
      <c r="Z159" s="78"/>
      <c r="AA159" s="78"/>
      <c r="AB159" s="78"/>
      <c r="AC159" s="78"/>
      <c r="AD159" s="78"/>
      <c r="AE159" s="78"/>
      <c r="AF159" s="78"/>
      <c r="AG159" s="78"/>
      <c r="AH159" s="31">
        <f t="shared" si="7"/>
        <v>1</v>
      </c>
      <c r="AI159" s="79">
        <v>45017</v>
      </c>
      <c r="AJ159" s="79">
        <v>45076</v>
      </c>
      <c r="AK159" s="50" t="s">
        <v>366</v>
      </c>
      <c r="AL159" s="50" t="s">
        <v>351</v>
      </c>
      <c r="AM159" s="50" t="s">
        <v>360</v>
      </c>
      <c r="AN159" s="50" t="s">
        <v>754</v>
      </c>
      <c r="AO159" s="50" t="s">
        <v>352</v>
      </c>
    </row>
    <row r="160" spans="1:41" ht="60" hidden="1" x14ac:dyDescent="0.25">
      <c r="A160" s="43" t="s">
        <v>40</v>
      </c>
      <c r="B160" s="60" t="s">
        <v>203</v>
      </c>
      <c r="C160" s="60">
        <v>423</v>
      </c>
      <c r="D160" s="237"/>
      <c r="E160" s="255"/>
      <c r="F160" s="50" t="s">
        <v>357</v>
      </c>
      <c r="G160" s="50" t="s">
        <v>367</v>
      </c>
      <c r="H160" s="63">
        <v>0.1</v>
      </c>
      <c r="I160" s="230"/>
      <c r="J160" s="78"/>
      <c r="K160" s="78"/>
      <c r="L160" s="78"/>
      <c r="M160" s="78"/>
      <c r="N160" s="78">
        <v>0.33</v>
      </c>
      <c r="O160" s="78"/>
      <c r="P160" s="78">
        <v>0.33</v>
      </c>
      <c r="Q160" s="78"/>
      <c r="R160" s="78">
        <v>0.34</v>
      </c>
      <c r="S160" s="78"/>
      <c r="T160" s="78"/>
      <c r="U160" s="78"/>
      <c r="V160" s="78"/>
      <c r="W160" s="78"/>
      <c r="X160" s="78"/>
      <c r="Y160" s="78"/>
      <c r="Z160" s="78"/>
      <c r="AA160" s="78"/>
      <c r="AB160" s="78"/>
      <c r="AC160" s="78"/>
      <c r="AD160" s="78"/>
      <c r="AE160" s="78"/>
      <c r="AF160" s="78"/>
      <c r="AG160" s="78"/>
      <c r="AH160" s="31">
        <f t="shared" si="7"/>
        <v>1</v>
      </c>
      <c r="AI160" s="79">
        <v>44986</v>
      </c>
      <c r="AJ160" s="79">
        <v>45076</v>
      </c>
      <c r="AK160" s="50" t="s">
        <v>368</v>
      </c>
      <c r="AL160" s="50" t="s">
        <v>351</v>
      </c>
      <c r="AM160" s="50" t="s">
        <v>360</v>
      </c>
      <c r="AN160" s="50" t="s">
        <v>754</v>
      </c>
      <c r="AO160" s="50" t="s">
        <v>352</v>
      </c>
    </row>
    <row r="161" spans="1:42" ht="75" hidden="1" x14ac:dyDescent="0.25">
      <c r="A161" s="43" t="s">
        <v>40</v>
      </c>
      <c r="B161" s="60" t="s">
        <v>203</v>
      </c>
      <c r="C161" s="60">
        <v>423</v>
      </c>
      <c r="D161" s="237"/>
      <c r="E161" s="255"/>
      <c r="F161" s="50" t="s">
        <v>357</v>
      </c>
      <c r="G161" s="50" t="s">
        <v>369</v>
      </c>
      <c r="H161" s="63">
        <v>0.1</v>
      </c>
      <c r="I161" s="230"/>
      <c r="J161" s="78"/>
      <c r="K161" s="78"/>
      <c r="L161" s="78"/>
      <c r="M161" s="78"/>
      <c r="N161" s="78">
        <v>0.25</v>
      </c>
      <c r="O161" s="78"/>
      <c r="P161" s="78"/>
      <c r="Q161" s="78"/>
      <c r="R161" s="78"/>
      <c r="S161" s="78"/>
      <c r="T161" s="78">
        <v>0.25</v>
      </c>
      <c r="U161" s="78"/>
      <c r="V161" s="78"/>
      <c r="W161" s="78"/>
      <c r="X161" s="78"/>
      <c r="Y161" s="78"/>
      <c r="Z161" s="78">
        <v>0.25</v>
      </c>
      <c r="AA161" s="78"/>
      <c r="AB161" s="78"/>
      <c r="AC161" s="78"/>
      <c r="AD161" s="78"/>
      <c r="AE161" s="60"/>
      <c r="AF161" s="78">
        <v>0.25</v>
      </c>
      <c r="AG161" s="78"/>
      <c r="AH161" s="31">
        <f t="shared" si="7"/>
        <v>1</v>
      </c>
      <c r="AI161" s="79">
        <v>44986</v>
      </c>
      <c r="AJ161" s="79">
        <v>45291</v>
      </c>
      <c r="AK161" s="50" t="s">
        <v>370</v>
      </c>
      <c r="AL161" s="50" t="s">
        <v>351</v>
      </c>
      <c r="AM161" s="50" t="s">
        <v>360</v>
      </c>
      <c r="AN161" s="50" t="s">
        <v>754</v>
      </c>
      <c r="AO161" s="50" t="s">
        <v>352</v>
      </c>
    </row>
    <row r="162" spans="1:42" ht="67.5" hidden="1" customHeight="1" x14ac:dyDescent="0.25">
      <c r="A162" s="43" t="s">
        <v>40</v>
      </c>
      <c r="B162" s="60" t="s">
        <v>203</v>
      </c>
      <c r="C162" s="60">
        <v>423</v>
      </c>
      <c r="D162" s="237"/>
      <c r="E162" s="255"/>
      <c r="F162" s="50" t="s">
        <v>357</v>
      </c>
      <c r="G162" s="50" t="s">
        <v>371</v>
      </c>
      <c r="H162" s="63">
        <v>0.2</v>
      </c>
      <c r="I162" s="230"/>
      <c r="J162" s="78"/>
      <c r="K162" s="78"/>
      <c r="L162" s="78"/>
      <c r="M162" s="78"/>
      <c r="N162" s="78"/>
      <c r="O162" s="78"/>
      <c r="P162" s="78"/>
      <c r="Q162" s="78"/>
      <c r="R162" s="78"/>
      <c r="S162" s="78"/>
      <c r="T162" s="78"/>
      <c r="U162" s="78"/>
      <c r="V162" s="78"/>
      <c r="W162" s="78"/>
      <c r="X162" s="78"/>
      <c r="Y162" s="78"/>
      <c r="Z162" s="78">
        <v>0.25</v>
      </c>
      <c r="AA162" s="78"/>
      <c r="AB162" s="78">
        <v>0.25</v>
      </c>
      <c r="AC162" s="78"/>
      <c r="AD162" s="78">
        <v>0.5</v>
      </c>
      <c r="AE162" s="78"/>
      <c r="AF162" s="78"/>
      <c r="AG162" s="78"/>
      <c r="AH162" s="31">
        <f t="shared" si="7"/>
        <v>1</v>
      </c>
      <c r="AI162" s="79">
        <v>45170</v>
      </c>
      <c r="AJ162" s="79">
        <v>45260</v>
      </c>
      <c r="AK162" s="50" t="s">
        <v>372</v>
      </c>
      <c r="AL162" s="50" t="s">
        <v>351</v>
      </c>
      <c r="AM162" s="50" t="s">
        <v>360</v>
      </c>
      <c r="AN162" s="50" t="s">
        <v>754</v>
      </c>
      <c r="AO162" s="50" t="s">
        <v>352</v>
      </c>
    </row>
    <row r="163" spans="1:42" ht="58.5" hidden="1" customHeight="1" x14ac:dyDescent="0.25">
      <c r="A163" s="43" t="s">
        <v>40</v>
      </c>
      <c r="B163" s="60" t="s">
        <v>203</v>
      </c>
      <c r="C163" s="60">
        <v>423</v>
      </c>
      <c r="D163" s="237"/>
      <c r="E163" s="256"/>
      <c r="F163" s="50" t="s">
        <v>357</v>
      </c>
      <c r="G163" s="50" t="s">
        <v>755</v>
      </c>
      <c r="H163" s="63">
        <v>0.1</v>
      </c>
      <c r="I163" s="231"/>
      <c r="J163" s="78"/>
      <c r="K163" s="78"/>
      <c r="L163" s="78"/>
      <c r="M163" s="78"/>
      <c r="N163" s="78"/>
      <c r="O163" s="78"/>
      <c r="P163" s="78"/>
      <c r="Q163" s="78"/>
      <c r="R163" s="78"/>
      <c r="S163" s="78"/>
      <c r="T163" s="78"/>
      <c r="U163" s="78"/>
      <c r="V163" s="78"/>
      <c r="W163" s="78"/>
      <c r="X163" s="78"/>
      <c r="Y163" s="78"/>
      <c r="Z163" s="78">
        <v>0.25</v>
      </c>
      <c r="AA163" s="78"/>
      <c r="AB163" s="78">
        <v>0.25</v>
      </c>
      <c r="AC163" s="78"/>
      <c r="AD163" s="78">
        <v>0.5</v>
      </c>
      <c r="AE163" s="78"/>
      <c r="AF163" s="78"/>
      <c r="AG163" s="78"/>
      <c r="AH163" s="31">
        <f t="shared" si="7"/>
        <v>1</v>
      </c>
      <c r="AI163" s="79">
        <v>45170</v>
      </c>
      <c r="AJ163" s="79">
        <v>45260</v>
      </c>
      <c r="AK163" s="50" t="s">
        <v>373</v>
      </c>
      <c r="AL163" s="50" t="s">
        <v>351</v>
      </c>
      <c r="AM163" s="50" t="s">
        <v>360</v>
      </c>
      <c r="AN163" s="50" t="s">
        <v>754</v>
      </c>
      <c r="AO163" s="50" t="s">
        <v>352</v>
      </c>
    </row>
    <row r="164" spans="1:42" ht="90" hidden="1" x14ac:dyDescent="0.25">
      <c r="A164" s="43" t="s">
        <v>40</v>
      </c>
      <c r="B164" s="60" t="s">
        <v>203</v>
      </c>
      <c r="C164" s="60">
        <v>422</v>
      </c>
      <c r="D164" s="60" t="s">
        <v>70</v>
      </c>
      <c r="E164" s="60" t="s">
        <v>70</v>
      </c>
      <c r="F164" s="50" t="s">
        <v>374</v>
      </c>
      <c r="G164" s="50" t="s">
        <v>375</v>
      </c>
      <c r="H164" s="78">
        <v>0.5</v>
      </c>
      <c r="I164" s="232">
        <f>+H164+H165</f>
        <v>1</v>
      </c>
      <c r="J164" s="76" t="s">
        <v>127</v>
      </c>
      <c r="K164" s="76" t="s">
        <v>127</v>
      </c>
      <c r="L164" s="76" t="s">
        <v>127</v>
      </c>
      <c r="M164" s="76" t="s">
        <v>127</v>
      </c>
      <c r="N164" s="76" t="s">
        <v>127</v>
      </c>
      <c r="O164" s="76" t="s">
        <v>127</v>
      </c>
      <c r="P164" s="76" t="s">
        <v>127</v>
      </c>
      <c r="Q164" s="76" t="s">
        <v>127</v>
      </c>
      <c r="R164" s="78">
        <v>0.2</v>
      </c>
      <c r="S164" s="76" t="s">
        <v>127</v>
      </c>
      <c r="T164" s="78">
        <v>0.5</v>
      </c>
      <c r="U164" s="76" t="s">
        <v>127</v>
      </c>
      <c r="V164" s="78">
        <v>0.3</v>
      </c>
      <c r="W164" s="78"/>
      <c r="X164" s="76" t="s">
        <v>127</v>
      </c>
      <c r="Y164" s="76" t="s">
        <v>127</v>
      </c>
      <c r="Z164" s="76" t="s">
        <v>127</v>
      </c>
      <c r="AA164" s="76" t="s">
        <v>127</v>
      </c>
      <c r="AB164" s="76" t="s">
        <v>127</v>
      </c>
      <c r="AC164" s="76" t="s">
        <v>127</v>
      </c>
      <c r="AD164" s="76" t="s">
        <v>127</v>
      </c>
      <c r="AE164" s="76" t="s">
        <v>127</v>
      </c>
      <c r="AF164" s="76" t="s">
        <v>127</v>
      </c>
      <c r="AG164" s="76" t="s">
        <v>127</v>
      </c>
      <c r="AH164" s="31">
        <f>R164+T164+V164</f>
        <v>1</v>
      </c>
      <c r="AI164" s="64">
        <v>45047</v>
      </c>
      <c r="AJ164" s="64">
        <v>45138</v>
      </c>
      <c r="AK164" s="50" t="s">
        <v>376</v>
      </c>
      <c r="AL164" s="50" t="s">
        <v>351</v>
      </c>
      <c r="AM164" s="50" t="s">
        <v>753</v>
      </c>
      <c r="AN164" s="43" t="s">
        <v>754</v>
      </c>
      <c r="AO164" s="50" t="s">
        <v>352</v>
      </c>
    </row>
    <row r="165" spans="1:42" ht="60" hidden="1" x14ac:dyDescent="0.25">
      <c r="A165" s="43" t="s">
        <v>40</v>
      </c>
      <c r="B165" s="60" t="s">
        <v>203</v>
      </c>
      <c r="C165" s="60">
        <v>422</v>
      </c>
      <c r="D165" s="60" t="s">
        <v>70</v>
      </c>
      <c r="E165" s="60" t="s">
        <v>70</v>
      </c>
      <c r="F165" s="50" t="s">
        <v>374</v>
      </c>
      <c r="G165" s="50" t="s">
        <v>377</v>
      </c>
      <c r="H165" s="78">
        <v>0.5</v>
      </c>
      <c r="I165" s="234"/>
      <c r="J165" s="60"/>
      <c r="K165" s="60"/>
      <c r="L165" s="60"/>
      <c r="M165" s="60"/>
      <c r="N165" s="78">
        <v>0.25</v>
      </c>
      <c r="O165" s="60"/>
      <c r="P165" s="78">
        <v>0.5</v>
      </c>
      <c r="Q165" s="60"/>
      <c r="R165" s="78">
        <v>0.25</v>
      </c>
      <c r="S165" s="60"/>
      <c r="T165" s="60"/>
      <c r="U165" s="60"/>
      <c r="V165" s="60"/>
      <c r="W165" s="60"/>
      <c r="X165" s="60"/>
      <c r="Y165" s="60"/>
      <c r="Z165" s="60"/>
      <c r="AA165" s="60"/>
      <c r="AB165" s="60"/>
      <c r="AC165" s="60"/>
      <c r="AD165" s="60"/>
      <c r="AE165" s="60"/>
      <c r="AF165" s="60"/>
      <c r="AG165" s="60"/>
      <c r="AH165" s="31">
        <f t="shared" si="7"/>
        <v>1</v>
      </c>
      <c r="AI165" s="64">
        <v>44986</v>
      </c>
      <c r="AJ165" s="64">
        <v>45077</v>
      </c>
      <c r="AK165" s="50" t="s">
        <v>378</v>
      </c>
      <c r="AL165" s="50" t="s">
        <v>351</v>
      </c>
      <c r="AM165" s="50" t="s">
        <v>753</v>
      </c>
      <c r="AN165" s="43" t="s">
        <v>754</v>
      </c>
      <c r="AO165" s="50" t="s">
        <v>352</v>
      </c>
    </row>
    <row r="166" spans="1:42" ht="81" customHeight="1" x14ac:dyDescent="0.25">
      <c r="A166" s="43" t="s">
        <v>40</v>
      </c>
      <c r="B166" s="60" t="s">
        <v>203</v>
      </c>
      <c r="C166" s="76">
        <v>424</v>
      </c>
      <c r="D166" s="226">
        <v>150</v>
      </c>
      <c r="E166" s="282">
        <v>899791000</v>
      </c>
      <c r="F166" s="77" t="s">
        <v>658</v>
      </c>
      <c r="G166" s="43" t="s">
        <v>379</v>
      </c>
      <c r="H166" s="78">
        <v>0.25</v>
      </c>
      <c r="I166" s="232">
        <f>+H166+H168+H170+H172+H174</f>
        <v>0.99999999999999989</v>
      </c>
      <c r="J166" s="60"/>
      <c r="K166" s="60"/>
      <c r="L166" s="63">
        <v>0.1</v>
      </c>
      <c r="M166" s="60"/>
      <c r="N166" s="63">
        <v>0.1</v>
      </c>
      <c r="O166" s="60"/>
      <c r="P166" s="63">
        <v>0.1</v>
      </c>
      <c r="Q166" s="60"/>
      <c r="R166" s="63">
        <v>0.1</v>
      </c>
      <c r="S166" s="60"/>
      <c r="T166" s="63">
        <v>0.1</v>
      </c>
      <c r="U166" s="60"/>
      <c r="V166" s="63">
        <v>0.1</v>
      </c>
      <c r="W166" s="60"/>
      <c r="X166" s="63">
        <v>0.1</v>
      </c>
      <c r="Y166" s="60"/>
      <c r="Z166" s="63">
        <v>0.1</v>
      </c>
      <c r="AA166" s="60"/>
      <c r="AB166" s="63">
        <v>0.1</v>
      </c>
      <c r="AC166" s="60"/>
      <c r="AD166" s="63">
        <v>0.1</v>
      </c>
      <c r="AE166" s="60"/>
      <c r="AF166" s="60"/>
      <c r="AG166" s="60"/>
      <c r="AH166" s="31">
        <f t="shared" si="7"/>
        <v>0.99999999999999989</v>
      </c>
      <c r="AI166" s="64">
        <v>44958</v>
      </c>
      <c r="AJ166" s="64">
        <v>45260</v>
      </c>
      <c r="AK166" s="50" t="s">
        <v>380</v>
      </c>
      <c r="AL166" s="50" t="s">
        <v>381</v>
      </c>
      <c r="AM166" s="50" t="s">
        <v>382</v>
      </c>
      <c r="AN166" s="43" t="s">
        <v>713</v>
      </c>
      <c r="AO166" s="43" t="s">
        <v>160</v>
      </c>
    </row>
    <row r="167" spans="1:42" ht="81" customHeight="1" x14ac:dyDescent="0.25">
      <c r="A167" s="106" t="s">
        <v>40</v>
      </c>
      <c r="B167" s="107" t="s">
        <v>203</v>
      </c>
      <c r="C167" s="132">
        <v>424</v>
      </c>
      <c r="D167" s="227"/>
      <c r="E167" s="282"/>
      <c r="F167" s="133" t="s">
        <v>769</v>
      </c>
      <c r="G167" s="125" t="s">
        <v>770</v>
      </c>
      <c r="H167" s="134">
        <v>0.25</v>
      </c>
      <c r="I167" s="233"/>
      <c r="J167" s="107"/>
      <c r="K167" s="107"/>
      <c r="L167" s="135">
        <v>0.03</v>
      </c>
      <c r="M167" s="107"/>
      <c r="N167" s="135">
        <v>0.05</v>
      </c>
      <c r="O167" s="107"/>
      <c r="P167" s="135">
        <v>0.12</v>
      </c>
      <c r="Q167" s="107"/>
      <c r="R167" s="135">
        <v>0.12</v>
      </c>
      <c r="S167" s="107"/>
      <c r="T167" s="135">
        <v>0.12</v>
      </c>
      <c r="U167" s="107"/>
      <c r="V167" s="135">
        <v>0.12</v>
      </c>
      <c r="W167" s="107"/>
      <c r="X167" s="135">
        <v>0.12</v>
      </c>
      <c r="Y167" s="107"/>
      <c r="Z167" s="135">
        <v>0.1</v>
      </c>
      <c r="AA167" s="107"/>
      <c r="AB167" s="135">
        <v>0.11</v>
      </c>
      <c r="AC167" s="107"/>
      <c r="AD167" s="135">
        <v>0.11</v>
      </c>
      <c r="AE167" s="107"/>
      <c r="AF167" s="107"/>
      <c r="AG167" s="107"/>
      <c r="AH167" s="109">
        <f t="shared" si="7"/>
        <v>1</v>
      </c>
      <c r="AI167" s="112">
        <v>44958</v>
      </c>
      <c r="AJ167" s="112">
        <v>45260</v>
      </c>
      <c r="AK167" s="136" t="s">
        <v>771</v>
      </c>
      <c r="AL167" s="137" t="s">
        <v>381</v>
      </c>
      <c r="AM167" s="137" t="s">
        <v>382</v>
      </c>
      <c r="AN167" s="106" t="s">
        <v>713</v>
      </c>
      <c r="AO167" s="106" t="s">
        <v>160</v>
      </c>
      <c r="AP167" s="138" t="s">
        <v>772</v>
      </c>
    </row>
    <row r="168" spans="1:42" ht="82.5" customHeight="1" x14ac:dyDescent="0.25">
      <c r="A168" s="43" t="s">
        <v>40</v>
      </c>
      <c r="B168" s="60" t="s">
        <v>203</v>
      </c>
      <c r="C168" s="76">
        <v>424</v>
      </c>
      <c r="D168" s="227"/>
      <c r="E168" s="236"/>
      <c r="F168" s="77" t="s">
        <v>658</v>
      </c>
      <c r="G168" s="43" t="s">
        <v>383</v>
      </c>
      <c r="H168" s="78">
        <v>0.25</v>
      </c>
      <c r="I168" s="233"/>
      <c r="J168" s="60"/>
      <c r="K168" s="60"/>
      <c r="L168" s="60"/>
      <c r="M168" s="60"/>
      <c r="N168" s="63">
        <v>0.1</v>
      </c>
      <c r="O168" s="60"/>
      <c r="P168" s="63">
        <v>0.1</v>
      </c>
      <c r="Q168" s="60"/>
      <c r="R168" s="63">
        <v>0.1</v>
      </c>
      <c r="S168" s="60"/>
      <c r="T168" s="63">
        <v>0.1</v>
      </c>
      <c r="U168" s="60"/>
      <c r="V168" s="63">
        <v>0.1</v>
      </c>
      <c r="W168" s="60"/>
      <c r="X168" s="63">
        <v>0.1</v>
      </c>
      <c r="Y168" s="60"/>
      <c r="Z168" s="63">
        <v>0.1</v>
      </c>
      <c r="AA168" s="60"/>
      <c r="AB168" s="63">
        <v>0.1</v>
      </c>
      <c r="AC168" s="60"/>
      <c r="AD168" s="63">
        <v>0.1</v>
      </c>
      <c r="AE168" s="60"/>
      <c r="AF168" s="63">
        <v>0.1</v>
      </c>
      <c r="AG168" s="60"/>
      <c r="AH168" s="31">
        <f t="shared" si="7"/>
        <v>0.99999999999999989</v>
      </c>
      <c r="AI168" s="64">
        <v>44986</v>
      </c>
      <c r="AJ168" s="64">
        <v>45291</v>
      </c>
      <c r="AK168" s="50" t="s">
        <v>384</v>
      </c>
      <c r="AL168" s="50" t="s">
        <v>381</v>
      </c>
      <c r="AM168" s="50" t="s">
        <v>382</v>
      </c>
      <c r="AN168" s="43" t="s">
        <v>713</v>
      </c>
      <c r="AO168" s="43" t="s">
        <v>160</v>
      </c>
    </row>
    <row r="169" spans="1:42" ht="82.5" customHeight="1" x14ac:dyDescent="0.25">
      <c r="A169" s="106" t="s">
        <v>40</v>
      </c>
      <c r="B169" s="107" t="s">
        <v>203</v>
      </c>
      <c r="C169" s="132">
        <v>424</v>
      </c>
      <c r="D169" s="227"/>
      <c r="E169" s="236"/>
      <c r="F169" s="133" t="s">
        <v>658</v>
      </c>
      <c r="G169" s="125" t="s">
        <v>773</v>
      </c>
      <c r="H169" s="134">
        <v>0.25</v>
      </c>
      <c r="I169" s="233"/>
      <c r="J169" s="107"/>
      <c r="K169" s="107"/>
      <c r="L169" s="107"/>
      <c r="M169" s="107"/>
      <c r="N169" s="135">
        <v>0.05</v>
      </c>
      <c r="O169" s="107"/>
      <c r="P169" s="135">
        <v>0.11</v>
      </c>
      <c r="Q169" s="107"/>
      <c r="R169" s="135">
        <v>0.11</v>
      </c>
      <c r="S169" s="107"/>
      <c r="T169" s="135">
        <v>0.11</v>
      </c>
      <c r="U169" s="107"/>
      <c r="V169" s="135">
        <v>0.11</v>
      </c>
      <c r="W169" s="107"/>
      <c r="X169" s="135">
        <v>0.11</v>
      </c>
      <c r="Y169" s="107"/>
      <c r="Z169" s="135">
        <v>0.1</v>
      </c>
      <c r="AA169" s="107"/>
      <c r="AB169" s="135">
        <v>0.1</v>
      </c>
      <c r="AC169" s="107"/>
      <c r="AD169" s="135">
        <v>0.1</v>
      </c>
      <c r="AE169" s="107"/>
      <c r="AF169" s="135">
        <v>0.1</v>
      </c>
      <c r="AG169" s="107"/>
      <c r="AH169" s="109">
        <v>1</v>
      </c>
      <c r="AI169" s="112">
        <v>44986</v>
      </c>
      <c r="AJ169" s="112">
        <v>45291</v>
      </c>
      <c r="AK169" s="137" t="s">
        <v>384</v>
      </c>
      <c r="AL169" s="137" t="s">
        <v>381</v>
      </c>
      <c r="AM169" s="137" t="s">
        <v>382</v>
      </c>
      <c r="AN169" s="106" t="s">
        <v>774</v>
      </c>
      <c r="AO169" s="106" t="s">
        <v>160</v>
      </c>
      <c r="AP169" s="138" t="s">
        <v>775</v>
      </c>
    </row>
    <row r="170" spans="1:42" ht="85.5" customHeight="1" x14ac:dyDescent="0.25">
      <c r="A170" s="43" t="s">
        <v>40</v>
      </c>
      <c r="B170" s="60" t="s">
        <v>203</v>
      </c>
      <c r="C170" s="76">
        <v>424</v>
      </c>
      <c r="D170" s="227"/>
      <c r="E170" s="236"/>
      <c r="F170" s="77" t="s">
        <v>658</v>
      </c>
      <c r="G170" s="50" t="s">
        <v>385</v>
      </c>
      <c r="H170" s="78">
        <v>0.1</v>
      </c>
      <c r="I170" s="233"/>
      <c r="J170" s="60"/>
      <c r="K170" s="60"/>
      <c r="L170" s="60"/>
      <c r="M170" s="60"/>
      <c r="N170" s="63">
        <v>0.1</v>
      </c>
      <c r="O170" s="60"/>
      <c r="P170" s="63">
        <v>0.1</v>
      </c>
      <c r="Q170" s="60"/>
      <c r="R170" s="63">
        <v>0.1</v>
      </c>
      <c r="S170" s="60"/>
      <c r="T170" s="63">
        <v>0.1</v>
      </c>
      <c r="U170" s="60"/>
      <c r="V170" s="63">
        <v>0.1</v>
      </c>
      <c r="W170" s="60"/>
      <c r="X170" s="63">
        <v>0.1</v>
      </c>
      <c r="Y170" s="60"/>
      <c r="Z170" s="63">
        <v>0.1</v>
      </c>
      <c r="AA170" s="60"/>
      <c r="AB170" s="63">
        <v>0.1</v>
      </c>
      <c r="AC170" s="60"/>
      <c r="AD170" s="63">
        <v>0.1</v>
      </c>
      <c r="AE170" s="60"/>
      <c r="AF170" s="63">
        <v>0.1</v>
      </c>
      <c r="AG170" s="60"/>
      <c r="AH170" s="31">
        <f t="shared" si="7"/>
        <v>0.99999999999999989</v>
      </c>
      <c r="AI170" s="64">
        <v>44986</v>
      </c>
      <c r="AJ170" s="64">
        <v>45291</v>
      </c>
      <c r="AK170" s="50" t="s">
        <v>386</v>
      </c>
      <c r="AL170" s="50" t="s">
        <v>381</v>
      </c>
      <c r="AM170" s="50" t="s">
        <v>382</v>
      </c>
      <c r="AN170" s="43" t="s">
        <v>713</v>
      </c>
      <c r="AO170" s="43" t="s">
        <v>160</v>
      </c>
    </row>
    <row r="171" spans="1:42" ht="130.5" customHeight="1" x14ac:dyDescent="0.25">
      <c r="A171" s="106" t="s">
        <v>40</v>
      </c>
      <c r="B171" s="107" t="s">
        <v>203</v>
      </c>
      <c r="C171" s="132">
        <v>424</v>
      </c>
      <c r="D171" s="227"/>
      <c r="E171" s="236"/>
      <c r="F171" s="133" t="s">
        <v>658</v>
      </c>
      <c r="G171" s="137" t="s">
        <v>385</v>
      </c>
      <c r="H171" s="134">
        <v>0.1</v>
      </c>
      <c r="I171" s="233"/>
      <c r="J171" s="107"/>
      <c r="K171" s="107"/>
      <c r="L171" s="107"/>
      <c r="M171" s="107"/>
      <c r="N171" s="135"/>
      <c r="O171" s="107"/>
      <c r="P171" s="110">
        <v>0.1</v>
      </c>
      <c r="Q171" s="111"/>
      <c r="R171" s="110">
        <v>0.12</v>
      </c>
      <c r="S171" s="111"/>
      <c r="T171" s="110">
        <v>0.12</v>
      </c>
      <c r="U171" s="111"/>
      <c r="V171" s="110">
        <v>0.12</v>
      </c>
      <c r="W171" s="111"/>
      <c r="X171" s="110">
        <v>0.12</v>
      </c>
      <c r="Y171" s="111"/>
      <c r="Z171" s="110">
        <v>0.1</v>
      </c>
      <c r="AA171" s="111"/>
      <c r="AB171" s="110">
        <v>0.12</v>
      </c>
      <c r="AC171" s="111"/>
      <c r="AD171" s="110">
        <v>0.1</v>
      </c>
      <c r="AE171" s="111"/>
      <c r="AF171" s="110">
        <v>0.1</v>
      </c>
      <c r="AG171" s="107"/>
      <c r="AH171" s="109">
        <f t="shared" si="7"/>
        <v>0.99999999999999989</v>
      </c>
      <c r="AI171" s="113">
        <v>45017</v>
      </c>
      <c r="AJ171" s="113">
        <v>45291</v>
      </c>
      <c r="AK171" s="137" t="s">
        <v>386</v>
      </c>
      <c r="AL171" s="137" t="s">
        <v>381</v>
      </c>
      <c r="AM171" s="137" t="s">
        <v>382</v>
      </c>
      <c r="AN171" s="106" t="s">
        <v>713</v>
      </c>
      <c r="AO171" s="106" t="s">
        <v>160</v>
      </c>
      <c r="AP171" s="138" t="s">
        <v>776</v>
      </c>
    </row>
    <row r="172" spans="1:42" ht="114.75" customHeight="1" x14ac:dyDescent="0.25">
      <c r="A172" s="43" t="s">
        <v>40</v>
      </c>
      <c r="B172" s="60" t="s">
        <v>203</v>
      </c>
      <c r="C172" s="76">
        <v>424</v>
      </c>
      <c r="D172" s="227"/>
      <c r="E172" s="236"/>
      <c r="F172" s="77" t="s">
        <v>658</v>
      </c>
      <c r="G172" s="50" t="s">
        <v>387</v>
      </c>
      <c r="H172" s="78">
        <v>0.3</v>
      </c>
      <c r="I172" s="233"/>
      <c r="J172" s="60"/>
      <c r="K172" s="60"/>
      <c r="L172" s="80">
        <v>0.09</v>
      </c>
      <c r="M172" s="60"/>
      <c r="N172" s="80">
        <v>0.09</v>
      </c>
      <c r="O172" s="60"/>
      <c r="P172" s="80">
        <v>0.09</v>
      </c>
      <c r="Q172" s="60"/>
      <c r="R172" s="80">
        <v>0.09</v>
      </c>
      <c r="S172" s="60"/>
      <c r="T172" s="80">
        <v>0.09</v>
      </c>
      <c r="U172" s="60"/>
      <c r="V172" s="80">
        <v>0.09</v>
      </c>
      <c r="W172" s="60"/>
      <c r="X172" s="80">
        <v>0.09</v>
      </c>
      <c r="Y172" s="60"/>
      <c r="Z172" s="80">
        <v>0.09</v>
      </c>
      <c r="AA172" s="60"/>
      <c r="AB172" s="80">
        <v>0.09</v>
      </c>
      <c r="AC172" s="60"/>
      <c r="AD172" s="80">
        <v>0.09</v>
      </c>
      <c r="AE172" s="60"/>
      <c r="AF172" s="80">
        <v>0.1</v>
      </c>
      <c r="AG172" s="60"/>
      <c r="AH172" s="31">
        <f t="shared" si="7"/>
        <v>0.99999999999999978</v>
      </c>
      <c r="AI172" s="64">
        <v>44958</v>
      </c>
      <c r="AJ172" s="64">
        <v>45291</v>
      </c>
      <c r="AK172" s="50" t="s">
        <v>388</v>
      </c>
      <c r="AL172" s="50" t="s">
        <v>381</v>
      </c>
      <c r="AM172" s="50" t="s">
        <v>382</v>
      </c>
      <c r="AN172" s="43" t="s">
        <v>713</v>
      </c>
      <c r="AO172" s="43" t="s">
        <v>160</v>
      </c>
    </row>
    <row r="173" spans="1:42" ht="114.75" customHeight="1" x14ac:dyDescent="0.25">
      <c r="A173" s="106" t="s">
        <v>40</v>
      </c>
      <c r="B173" s="107" t="s">
        <v>203</v>
      </c>
      <c r="C173" s="132">
        <v>424</v>
      </c>
      <c r="D173" s="227"/>
      <c r="E173" s="236"/>
      <c r="F173" s="133" t="s">
        <v>658</v>
      </c>
      <c r="G173" s="137" t="s">
        <v>387</v>
      </c>
      <c r="H173" s="134">
        <v>0.3</v>
      </c>
      <c r="I173" s="233"/>
      <c r="J173" s="107"/>
      <c r="K173" s="107"/>
      <c r="L173" s="139">
        <v>0.09</v>
      </c>
      <c r="M173" s="107"/>
      <c r="N173" s="139">
        <v>0.09</v>
      </c>
      <c r="O173" s="107"/>
      <c r="P173" s="139">
        <v>0.09</v>
      </c>
      <c r="Q173" s="107"/>
      <c r="R173" s="139">
        <v>0.09</v>
      </c>
      <c r="S173" s="107"/>
      <c r="T173" s="139">
        <v>0.09</v>
      </c>
      <c r="U173" s="107"/>
      <c r="V173" s="139">
        <v>0.09</v>
      </c>
      <c r="W173" s="107"/>
      <c r="X173" s="139">
        <v>0.09</v>
      </c>
      <c r="Y173" s="107"/>
      <c r="Z173" s="139">
        <v>0.09</v>
      </c>
      <c r="AA173" s="107"/>
      <c r="AB173" s="139">
        <v>0.09</v>
      </c>
      <c r="AC173" s="107"/>
      <c r="AD173" s="139">
        <v>0.09</v>
      </c>
      <c r="AE173" s="107"/>
      <c r="AF173" s="139">
        <v>0.1</v>
      </c>
      <c r="AG173" s="107"/>
      <c r="AH173" s="109">
        <f t="shared" si="7"/>
        <v>0.99999999999999978</v>
      </c>
      <c r="AI173" s="112">
        <v>44958</v>
      </c>
      <c r="AJ173" s="112">
        <v>45291</v>
      </c>
      <c r="AK173" s="136" t="s">
        <v>777</v>
      </c>
      <c r="AL173" s="137" t="s">
        <v>381</v>
      </c>
      <c r="AM173" s="137" t="s">
        <v>382</v>
      </c>
      <c r="AN173" s="106" t="s">
        <v>713</v>
      </c>
      <c r="AO173" s="106" t="s">
        <v>160</v>
      </c>
      <c r="AP173" s="138" t="s">
        <v>778</v>
      </c>
    </row>
    <row r="174" spans="1:42" ht="73.5" customHeight="1" x14ac:dyDescent="0.25">
      <c r="A174" s="43" t="s">
        <v>40</v>
      </c>
      <c r="B174" s="60" t="s">
        <v>203</v>
      </c>
      <c r="C174" s="76">
        <v>424</v>
      </c>
      <c r="D174" s="228"/>
      <c r="E174" s="236"/>
      <c r="F174" s="77" t="s">
        <v>658</v>
      </c>
      <c r="G174" s="50" t="s">
        <v>389</v>
      </c>
      <c r="H174" s="78">
        <v>0.1</v>
      </c>
      <c r="I174" s="234"/>
      <c r="J174" s="60"/>
      <c r="K174" s="60"/>
      <c r="L174" s="60"/>
      <c r="M174" s="60"/>
      <c r="N174" s="60"/>
      <c r="O174" s="60"/>
      <c r="P174" s="60"/>
      <c r="Q174" s="60"/>
      <c r="R174" s="60"/>
      <c r="S174" s="60"/>
      <c r="T174" s="60"/>
      <c r="U174" s="60"/>
      <c r="V174" s="80">
        <v>0.1</v>
      </c>
      <c r="W174" s="60"/>
      <c r="X174" s="63">
        <v>0.25</v>
      </c>
      <c r="Y174" s="60"/>
      <c r="Z174" s="63">
        <v>0.25</v>
      </c>
      <c r="AA174" s="60"/>
      <c r="AB174" s="63">
        <v>0.2</v>
      </c>
      <c r="AC174" s="60"/>
      <c r="AD174" s="63">
        <v>0.2</v>
      </c>
      <c r="AE174" s="60"/>
      <c r="AF174" s="60"/>
      <c r="AG174" s="60"/>
      <c r="AH174" s="31">
        <f t="shared" si="7"/>
        <v>1</v>
      </c>
      <c r="AI174" s="64">
        <v>45108</v>
      </c>
      <c r="AJ174" s="64">
        <v>45260</v>
      </c>
      <c r="AK174" s="50" t="s">
        <v>390</v>
      </c>
      <c r="AL174" s="50" t="s">
        <v>381</v>
      </c>
      <c r="AM174" s="50" t="s">
        <v>382</v>
      </c>
      <c r="AN174" s="43" t="s">
        <v>713</v>
      </c>
      <c r="AO174" s="43" t="s">
        <v>160</v>
      </c>
    </row>
    <row r="175" spans="1:42" ht="73.5" customHeight="1" x14ac:dyDescent="0.25">
      <c r="A175" s="43" t="s">
        <v>40</v>
      </c>
      <c r="B175" s="60" t="s">
        <v>203</v>
      </c>
      <c r="C175" s="76">
        <v>424</v>
      </c>
      <c r="D175" s="61"/>
      <c r="E175" s="81"/>
      <c r="F175" s="133" t="s">
        <v>658</v>
      </c>
      <c r="G175" s="136" t="s">
        <v>779</v>
      </c>
      <c r="H175" s="134">
        <v>0.1</v>
      </c>
      <c r="I175" s="104"/>
      <c r="J175" s="107"/>
      <c r="K175" s="107"/>
      <c r="L175" s="107"/>
      <c r="M175" s="107"/>
      <c r="N175" s="107"/>
      <c r="O175" s="107"/>
      <c r="P175" s="107"/>
      <c r="Q175" s="107"/>
      <c r="R175" s="107"/>
      <c r="S175" s="107"/>
      <c r="T175" s="107"/>
      <c r="U175" s="107"/>
      <c r="V175" s="139">
        <v>0.1</v>
      </c>
      <c r="W175" s="107"/>
      <c r="X175" s="135">
        <v>0.25</v>
      </c>
      <c r="Y175" s="107"/>
      <c r="Z175" s="135">
        <v>0.25</v>
      </c>
      <c r="AA175" s="107"/>
      <c r="AB175" s="135">
        <v>0.2</v>
      </c>
      <c r="AC175" s="107"/>
      <c r="AD175" s="135">
        <v>0.2</v>
      </c>
      <c r="AE175" s="107"/>
      <c r="AF175" s="107"/>
      <c r="AG175" s="107"/>
      <c r="AH175" s="109">
        <f t="shared" si="7"/>
        <v>1</v>
      </c>
      <c r="AI175" s="112">
        <v>45108</v>
      </c>
      <c r="AJ175" s="112">
        <v>45260</v>
      </c>
      <c r="AK175" s="136" t="s">
        <v>780</v>
      </c>
      <c r="AL175" s="137" t="s">
        <v>381</v>
      </c>
      <c r="AM175" s="137" t="s">
        <v>382</v>
      </c>
      <c r="AN175" s="106" t="s">
        <v>713</v>
      </c>
      <c r="AO175" s="106" t="s">
        <v>160</v>
      </c>
      <c r="AP175" s="138" t="s">
        <v>781</v>
      </c>
    </row>
    <row r="176" spans="1:42" ht="60" x14ac:dyDescent="0.25">
      <c r="A176" s="43" t="s">
        <v>40</v>
      </c>
      <c r="B176" s="60" t="s">
        <v>203</v>
      </c>
      <c r="C176" s="60">
        <v>424</v>
      </c>
      <c r="D176" s="60" t="s">
        <v>70</v>
      </c>
      <c r="E176" s="60" t="s">
        <v>70</v>
      </c>
      <c r="F176" s="43" t="s">
        <v>626</v>
      </c>
      <c r="G176" s="43" t="s">
        <v>630</v>
      </c>
      <c r="H176" s="78">
        <v>1</v>
      </c>
      <c r="I176" s="63">
        <f>+H176</f>
        <v>1</v>
      </c>
      <c r="J176" s="60"/>
      <c r="K176" s="60"/>
      <c r="L176" s="60"/>
      <c r="M176" s="60"/>
      <c r="N176" s="60"/>
      <c r="O176" s="60"/>
      <c r="P176" s="63">
        <v>0.25</v>
      </c>
      <c r="Q176" s="60"/>
      <c r="R176" s="60"/>
      <c r="S176" s="60"/>
      <c r="T176" s="60"/>
      <c r="U176" s="60"/>
      <c r="V176" s="63">
        <v>0.25</v>
      </c>
      <c r="W176" s="60"/>
      <c r="X176" s="60"/>
      <c r="Y176" s="60"/>
      <c r="Z176" s="60"/>
      <c r="AA176" s="60"/>
      <c r="AB176" s="63">
        <v>0.25</v>
      </c>
      <c r="AC176" s="60"/>
      <c r="AD176" s="60"/>
      <c r="AE176" s="60"/>
      <c r="AF176" s="63">
        <v>0.25</v>
      </c>
      <c r="AG176" s="60"/>
      <c r="AH176" s="31">
        <f t="shared" si="7"/>
        <v>1</v>
      </c>
      <c r="AI176" s="64">
        <v>45017</v>
      </c>
      <c r="AJ176" s="64">
        <v>45291</v>
      </c>
      <c r="AK176" s="43" t="s">
        <v>629</v>
      </c>
      <c r="AL176" s="43" t="s">
        <v>287</v>
      </c>
      <c r="AM176" s="43" t="s">
        <v>708</v>
      </c>
      <c r="AN176" s="43" t="s">
        <v>708</v>
      </c>
      <c r="AO176" s="43" t="s">
        <v>160</v>
      </c>
    </row>
    <row r="177" spans="1:42" ht="61.5" hidden="1" customHeight="1" x14ac:dyDescent="0.25">
      <c r="A177" s="43" t="s">
        <v>40</v>
      </c>
      <c r="B177" s="60" t="s">
        <v>203</v>
      </c>
      <c r="C177" s="76">
        <v>424</v>
      </c>
      <c r="D177" s="81" t="s">
        <v>70</v>
      </c>
      <c r="E177" s="81" t="s">
        <v>70</v>
      </c>
      <c r="F177" s="50" t="s">
        <v>391</v>
      </c>
      <c r="G177" s="50" t="s">
        <v>392</v>
      </c>
      <c r="H177" s="63">
        <v>0.25</v>
      </c>
      <c r="I177" s="240">
        <f>+H177+H178+H180+H181</f>
        <v>1</v>
      </c>
      <c r="J177" s="60"/>
      <c r="K177" s="60"/>
      <c r="L177" s="60"/>
      <c r="M177" s="60"/>
      <c r="N177" s="63">
        <v>1</v>
      </c>
      <c r="O177" s="56"/>
      <c r="P177" s="60"/>
      <c r="Q177" s="60"/>
      <c r="R177" s="60"/>
      <c r="S177" s="60"/>
      <c r="T177" s="60"/>
      <c r="U177" s="60"/>
      <c r="V177" s="63"/>
      <c r="W177" s="63"/>
      <c r="X177" s="60"/>
      <c r="Y177" s="60"/>
      <c r="Z177" s="60"/>
      <c r="AA177" s="60"/>
      <c r="AB177" s="60"/>
      <c r="AC177" s="60"/>
      <c r="AD177" s="60"/>
      <c r="AE177" s="60"/>
      <c r="AF177" s="60"/>
      <c r="AG177" s="60"/>
      <c r="AH177" s="31">
        <f t="shared" si="7"/>
        <v>1</v>
      </c>
      <c r="AI177" s="64">
        <v>44986</v>
      </c>
      <c r="AJ177" s="64">
        <v>45015</v>
      </c>
      <c r="AK177" s="43" t="s">
        <v>393</v>
      </c>
      <c r="AL177" s="50" t="s">
        <v>381</v>
      </c>
      <c r="AM177" s="50" t="s">
        <v>382</v>
      </c>
      <c r="AN177" s="43" t="s">
        <v>713</v>
      </c>
      <c r="AO177" s="43" t="s">
        <v>160</v>
      </c>
    </row>
    <row r="178" spans="1:42" ht="58.5" customHeight="1" x14ac:dyDescent="0.25">
      <c r="A178" s="43" t="s">
        <v>40</v>
      </c>
      <c r="B178" s="60" t="s">
        <v>203</v>
      </c>
      <c r="C178" s="76">
        <v>424</v>
      </c>
      <c r="D178" s="81" t="s">
        <v>70</v>
      </c>
      <c r="E178" s="81" t="s">
        <v>70</v>
      </c>
      <c r="F178" s="50" t="s">
        <v>391</v>
      </c>
      <c r="G178" s="50" t="s">
        <v>394</v>
      </c>
      <c r="H178" s="63">
        <v>0.25</v>
      </c>
      <c r="I178" s="257"/>
      <c r="J178" s="60"/>
      <c r="K178" s="60"/>
      <c r="L178" s="60"/>
      <c r="M178" s="60"/>
      <c r="N178" s="60"/>
      <c r="O178" s="60"/>
      <c r="P178" s="60"/>
      <c r="Q178" s="60"/>
      <c r="R178" s="60"/>
      <c r="S178" s="60"/>
      <c r="T178" s="63">
        <v>0.8</v>
      </c>
      <c r="U178" s="60"/>
      <c r="V178" s="60"/>
      <c r="W178" s="60"/>
      <c r="X178" s="60"/>
      <c r="Y178" s="60"/>
      <c r="Z178" s="63">
        <v>0.2</v>
      </c>
      <c r="AA178" s="60"/>
      <c r="AB178" s="60"/>
      <c r="AC178" s="60"/>
      <c r="AD178" s="60"/>
      <c r="AE178" s="60"/>
      <c r="AF178" s="60"/>
      <c r="AG178" s="60"/>
      <c r="AH178" s="31">
        <f t="shared" si="7"/>
        <v>1</v>
      </c>
      <c r="AI178" s="64">
        <v>45078</v>
      </c>
      <c r="AJ178" s="64">
        <v>45199</v>
      </c>
      <c r="AK178" s="43" t="s">
        <v>393</v>
      </c>
      <c r="AL178" s="50" t="s">
        <v>381</v>
      </c>
      <c r="AM178" s="50" t="s">
        <v>382</v>
      </c>
      <c r="AN178" s="43" t="s">
        <v>713</v>
      </c>
      <c r="AO178" s="43" t="s">
        <v>160</v>
      </c>
    </row>
    <row r="179" spans="1:42" ht="58.5" customHeight="1" x14ac:dyDescent="0.25">
      <c r="A179" s="106" t="s">
        <v>40</v>
      </c>
      <c r="B179" s="107" t="s">
        <v>203</v>
      </c>
      <c r="C179" s="132">
        <v>424</v>
      </c>
      <c r="D179" s="140" t="s">
        <v>70</v>
      </c>
      <c r="E179" s="140" t="s">
        <v>70</v>
      </c>
      <c r="F179" s="137" t="s">
        <v>391</v>
      </c>
      <c r="G179" s="137" t="s">
        <v>394</v>
      </c>
      <c r="H179" s="135">
        <v>0.25</v>
      </c>
      <c r="I179" s="257"/>
      <c r="J179" s="107"/>
      <c r="K179" s="107"/>
      <c r="L179" s="107"/>
      <c r="M179" s="107"/>
      <c r="N179" s="107"/>
      <c r="O179" s="107"/>
      <c r="P179" s="110">
        <v>0.2</v>
      </c>
      <c r="Q179" s="111"/>
      <c r="R179" s="110">
        <v>0.2</v>
      </c>
      <c r="S179" s="111"/>
      <c r="T179" s="110">
        <v>0.2</v>
      </c>
      <c r="U179" s="111"/>
      <c r="V179" s="110">
        <v>0.2</v>
      </c>
      <c r="W179" s="111"/>
      <c r="X179" s="110">
        <v>0.2</v>
      </c>
      <c r="Y179" s="107"/>
      <c r="Z179" s="135"/>
      <c r="AA179" s="107"/>
      <c r="AB179" s="107"/>
      <c r="AC179" s="107"/>
      <c r="AD179" s="107"/>
      <c r="AE179" s="107"/>
      <c r="AF179" s="107"/>
      <c r="AG179" s="107"/>
      <c r="AH179" s="109">
        <v>1</v>
      </c>
      <c r="AI179" s="112">
        <v>45017</v>
      </c>
      <c r="AJ179" s="112">
        <v>45168</v>
      </c>
      <c r="AK179" s="106" t="s">
        <v>393</v>
      </c>
      <c r="AL179" s="137" t="s">
        <v>381</v>
      </c>
      <c r="AM179" s="137" t="s">
        <v>382</v>
      </c>
      <c r="AN179" s="106" t="s">
        <v>713</v>
      </c>
      <c r="AO179" s="106" t="s">
        <v>160</v>
      </c>
      <c r="AP179" s="138" t="s">
        <v>782</v>
      </c>
    </row>
    <row r="180" spans="1:42" ht="56.25" hidden="1" customHeight="1" x14ac:dyDescent="0.25">
      <c r="A180" s="43" t="s">
        <v>40</v>
      </c>
      <c r="B180" s="60" t="s">
        <v>203</v>
      </c>
      <c r="C180" s="76">
        <v>424</v>
      </c>
      <c r="D180" s="81" t="s">
        <v>70</v>
      </c>
      <c r="E180" s="81" t="s">
        <v>70</v>
      </c>
      <c r="F180" s="50" t="s">
        <v>391</v>
      </c>
      <c r="G180" s="50" t="s">
        <v>395</v>
      </c>
      <c r="H180" s="63">
        <v>0.25</v>
      </c>
      <c r="I180" s="257"/>
      <c r="J180" s="60"/>
      <c r="K180" s="60"/>
      <c r="L180" s="63">
        <v>1</v>
      </c>
      <c r="M180" s="60"/>
      <c r="N180" s="60"/>
      <c r="O180" s="60"/>
      <c r="P180" s="60"/>
      <c r="Q180" s="60"/>
      <c r="R180" s="60"/>
      <c r="S180" s="60"/>
      <c r="T180" s="60"/>
      <c r="U180" s="60"/>
      <c r="V180" s="60"/>
      <c r="W180" s="60"/>
      <c r="X180" s="60"/>
      <c r="Y180" s="60"/>
      <c r="Z180" s="60"/>
      <c r="AA180" s="60"/>
      <c r="AB180" s="60"/>
      <c r="AC180" s="60"/>
      <c r="AD180" s="60"/>
      <c r="AE180" s="60"/>
      <c r="AF180" s="60"/>
      <c r="AG180" s="60"/>
      <c r="AH180" s="31">
        <f t="shared" si="7"/>
        <v>1</v>
      </c>
      <c r="AI180" s="64">
        <v>44958</v>
      </c>
      <c r="AJ180" s="64">
        <v>44985</v>
      </c>
      <c r="AK180" s="43" t="s">
        <v>396</v>
      </c>
      <c r="AL180" s="50" t="s">
        <v>381</v>
      </c>
      <c r="AM180" s="50" t="s">
        <v>382</v>
      </c>
      <c r="AN180" s="43" t="s">
        <v>713</v>
      </c>
      <c r="AO180" s="43" t="s">
        <v>160</v>
      </c>
    </row>
    <row r="181" spans="1:42" ht="70.5" customHeight="1" x14ac:dyDescent="0.25">
      <c r="A181" s="43" t="s">
        <v>40</v>
      </c>
      <c r="B181" s="60" t="s">
        <v>203</v>
      </c>
      <c r="C181" s="76">
        <v>424</v>
      </c>
      <c r="D181" s="81" t="s">
        <v>70</v>
      </c>
      <c r="E181" s="81" t="s">
        <v>70</v>
      </c>
      <c r="F181" s="50" t="s">
        <v>391</v>
      </c>
      <c r="G181" s="50" t="s">
        <v>397</v>
      </c>
      <c r="H181" s="63">
        <v>0.25</v>
      </c>
      <c r="I181" s="258"/>
      <c r="J181" s="63">
        <v>0.2</v>
      </c>
      <c r="K181" s="60"/>
      <c r="L181" s="63">
        <v>0.2</v>
      </c>
      <c r="M181" s="60"/>
      <c r="N181" s="63">
        <v>0.2</v>
      </c>
      <c r="O181" s="60"/>
      <c r="P181" s="63">
        <v>0.2</v>
      </c>
      <c r="Q181" s="60"/>
      <c r="R181" s="63">
        <v>0.2</v>
      </c>
      <c r="S181" s="60"/>
      <c r="T181" s="60"/>
      <c r="U181" s="60"/>
      <c r="V181" s="60"/>
      <c r="W181" s="60"/>
      <c r="X181" s="60"/>
      <c r="Y181" s="60"/>
      <c r="Z181" s="60"/>
      <c r="AA181" s="60"/>
      <c r="AB181" s="60"/>
      <c r="AC181" s="60"/>
      <c r="AD181" s="60"/>
      <c r="AE181" s="60"/>
      <c r="AF181" s="60"/>
      <c r="AG181" s="60"/>
      <c r="AH181" s="31">
        <f t="shared" si="7"/>
        <v>1</v>
      </c>
      <c r="AI181" s="64">
        <v>44927</v>
      </c>
      <c r="AJ181" s="64">
        <v>45047</v>
      </c>
      <c r="AK181" s="50" t="s">
        <v>398</v>
      </c>
      <c r="AL181" s="50" t="s">
        <v>381</v>
      </c>
      <c r="AM181" s="50" t="s">
        <v>382</v>
      </c>
      <c r="AN181" s="43" t="s">
        <v>713</v>
      </c>
      <c r="AO181" s="43" t="s">
        <v>160</v>
      </c>
    </row>
    <row r="182" spans="1:42" ht="70.5" customHeight="1" x14ac:dyDescent="0.25">
      <c r="A182" s="106" t="s">
        <v>40</v>
      </c>
      <c r="B182" s="138" t="s">
        <v>203</v>
      </c>
      <c r="C182" s="141">
        <v>424</v>
      </c>
      <c r="D182" s="141" t="s">
        <v>70</v>
      </c>
      <c r="E182" s="141" t="s">
        <v>70</v>
      </c>
      <c r="F182" s="138" t="s">
        <v>391</v>
      </c>
      <c r="G182" s="141" t="s">
        <v>783</v>
      </c>
      <c r="H182" s="142">
        <v>0.25</v>
      </c>
      <c r="I182" s="65"/>
      <c r="J182" s="143">
        <v>0.16</v>
      </c>
      <c r="K182" s="144"/>
      <c r="L182" s="143">
        <v>0.16</v>
      </c>
      <c r="M182" s="144"/>
      <c r="N182" s="143">
        <v>0.16</v>
      </c>
      <c r="O182" s="144"/>
      <c r="P182" s="143">
        <v>0.16</v>
      </c>
      <c r="Q182" s="144"/>
      <c r="R182" s="143">
        <v>0.16</v>
      </c>
      <c r="S182" s="144"/>
      <c r="T182" s="143">
        <v>0.2</v>
      </c>
      <c r="U182" s="138"/>
      <c r="V182" s="138"/>
      <c r="W182" s="138"/>
      <c r="X182" s="138"/>
      <c r="Y182" s="138"/>
      <c r="Z182" s="138"/>
      <c r="AA182" s="138"/>
      <c r="AB182" s="138"/>
      <c r="AC182" s="138"/>
      <c r="AD182" s="138"/>
      <c r="AE182" s="138"/>
      <c r="AF182" s="138"/>
      <c r="AG182" s="138"/>
      <c r="AH182" s="142">
        <v>1</v>
      </c>
      <c r="AI182" s="152">
        <v>44927</v>
      </c>
      <c r="AJ182" s="152">
        <v>45107</v>
      </c>
      <c r="AK182" s="138" t="s">
        <v>398</v>
      </c>
      <c r="AL182" s="138" t="s">
        <v>381</v>
      </c>
      <c r="AM182" s="138" t="s">
        <v>382</v>
      </c>
      <c r="AN182" s="138" t="s">
        <v>713</v>
      </c>
      <c r="AO182" s="138" t="s">
        <v>160</v>
      </c>
      <c r="AP182" s="138" t="s">
        <v>784</v>
      </c>
    </row>
    <row r="183" spans="1:42" ht="60" x14ac:dyDescent="0.25">
      <c r="A183" s="43" t="s">
        <v>40</v>
      </c>
      <c r="B183" s="60" t="s">
        <v>203</v>
      </c>
      <c r="C183" s="60">
        <v>424</v>
      </c>
      <c r="D183" s="226">
        <v>224</v>
      </c>
      <c r="E183" s="238">
        <v>2563267000</v>
      </c>
      <c r="F183" s="43" t="s">
        <v>659</v>
      </c>
      <c r="G183" s="44" t="s">
        <v>427</v>
      </c>
      <c r="H183" s="31">
        <v>0.2</v>
      </c>
      <c r="I183" s="212">
        <f>+H183+H185+H187+H189+H191+H192</f>
        <v>1</v>
      </c>
      <c r="J183" s="31"/>
      <c r="K183" s="31"/>
      <c r="L183" s="31">
        <v>0.1</v>
      </c>
      <c r="M183" s="31"/>
      <c r="N183" s="31">
        <v>0.1</v>
      </c>
      <c r="O183" s="31"/>
      <c r="P183" s="31">
        <v>0.1</v>
      </c>
      <c r="Q183" s="31"/>
      <c r="R183" s="31">
        <v>0.1</v>
      </c>
      <c r="S183" s="31"/>
      <c r="T183" s="31">
        <v>0.12</v>
      </c>
      <c r="U183" s="31"/>
      <c r="V183" s="31">
        <v>0.12</v>
      </c>
      <c r="W183" s="31"/>
      <c r="X183" s="31">
        <v>0.12</v>
      </c>
      <c r="Y183" s="31"/>
      <c r="Z183" s="31">
        <v>0.12</v>
      </c>
      <c r="AA183" s="31"/>
      <c r="AB183" s="31">
        <v>0.12</v>
      </c>
      <c r="AC183" s="31"/>
      <c r="AD183" s="31"/>
      <c r="AE183" s="31"/>
      <c r="AF183" s="31"/>
      <c r="AG183" s="31"/>
      <c r="AH183" s="31">
        <f t="shared" si="7"/>
        <v>1</v>
      </c>
      <c r="AI183" s="62">
        <v>44958</v>
      </c>
      <c r="AJ183" s="62">
        <v>45230</v>
      </c>
      <c r="AK183" s="44" t="s">
        <v>428</v>
      </c>
      <c r="AL183" s="43" t="s">
        <v>429</v>
      </c>
      <c r="AM183" s="43" t="s">
        <v>612</v>
      </c>
      <c r="AN183" s="44" t="s">
        <v>711</v>
      </c>
      <c r="AO183" s="43" t="s">
        <v>430</v>
      </c>
    </row>
    <row r="184" spans="1:42" s="38" customFormat="1" ht="120" x14ac:dyDescent="0.25">
      <c r="A184" s="106" t="s">
        <v>40</v>
      </c>
      <c r="B184" s="107" t="s">
        <v>203</v>
      </c>
      <c r="C184" s="107">
        <v>424</v>
      </c>
      <c r="D184" s="227"/>
      <c r="E184" s="238"/>
      <c r="F184" s="106" t="s">
        <v>659</v>
      </c>
      <c r="G184" s="108" t="s">
        <v>427</v>
      </c>
      <c r="H184" s="109">
        <v>0.2</v>
      </c>
      <c r="I184" s="213"/>
      <c r="J184" s="109"/>
      <c r="K184" s="109"/>
      <c r="L184" s="109"/>
      <c r="M184" s="109"/>
      <c r="N184" s="130">
        <v>0.12</v>
      </c>
      <c r="O184" s="130"/>
      <c r="P184" s="130">
        <v>0.12</v>
      </c>
      <c r="Q184" s="130"/>
      <c r="R184" s="130">
        <v>0.12</v>
      </c>
      <c r="S184" s="130"/>
      <c r="T184" s="130">
        <v>0.12</v>
      </c>
      <c r="U184" s="130"/>
      <c r="V184" s="130">
        <v>0.13</v>
      </c>
      <c r="W184" s="130"/>
      <c r="X184" s="130">
        <v>0.13</v>
      </c>
      <c r="Y184" s="130"/>
      <c r="Z184" s="130">
        <v>0.13</v>
      </c>
      <c r="AA184" s="130"/>
      <c r="AB184" s="130">
        <v>0.13</v>
      </c>
      <c r="AC184" s="109"/>
      <c r="AD184" s="109"/>
      <c r="AE184" s="109"/>
      <c r="AF184" s="109"/>
      <c r="AG184" s="109"/>
      <c r="AH184" s="130">
        <f t="shared" ref="AH184" si="8">+J184+L184+N184+P184+R184+T184+V184+X184+Z184+AB184+AD184+AF184</f>
        <v>1</v>
      </c>
      <c r="AI184" s="155">
        <v>44986</v>
      </c>
      <c r="AJ184" s="155">
        <v>45230</v>
      </c>
      <c r="AK184" s="108" t="s">
        <v>428</v>
      </c>
      <c r="AL184" s="106" t="s">
        <v>429</v>
      </c>
      <c r="AM184" s="106" t="s">
        <v>612</v>
      </c>
      <c r="AN184" s="108" t="s">
        <v>711</v>
      </c>
      <c r="AO184" s="106" t="s">
        <v>430</v>
      </c>
      <c r="AP184" s="38" t="s">
        <v>803</v>
      </c>
    </row>
    <row r="185" spans="1:42" ht="60" x14ac:dyDescent="0.25">
      <c r="A185" s="43" t="s">
        <v>40</v>
      </c>
      <c r="B185" s="60" t="s">
        <v>203</v>
      </c>
      <c r="C185" s="60">
        <v>424</v>
      </c>
      <c r="D185" s="227"/>
      <c r="E185" s="239"/>
      <c r="F185" s="43" t="s">
        <v>660</v>
      </c>
      <c r="G185" s="44" t="s">
        <v>431</v>
      </c>
      <c r="H185" s="31">
        <v>0.05</v>
      </c>
      <c r="I185" s="213"/>
      <c r="J185" s="31"/>
      <c r="K185" s="31"/>
      <c r="L185" s="31">
        <v>0.1</v>
      </c>
      <c r="M185" s="31"/>
      <c r="N185" s="31">
        <v>0.1</v>
      </c>
      <c r="O185" s="31"/>
      <c r="P185" s="31">
        <v>0.1</v>
      </c>
      <c r="Q185" s="31"/>
      <c r="R185" s="31">
        <v>0.1</v>
      </c>
      <c r="S185" s="31"/>
      <c r="T185" s="31">
        <v>0.12</v>
      </c>
      <c r="U185" s="31"/>
      <c r="V185" s="31">
        <v>0.12</v>
      </c>
      <c r="W185" s="31"/>
      <c r="X185" s="31">
        <v>0.12</v>
      </c>
      <c r="Y185" s="31"/>
      <c r="Z185" s="31">
        <v>0.12</v>
      </c>
      <c r="AA185" s="31"/>
      <c r="AB185" s="31">
        <v>0.12</v>
      </c>
      <c r="AC185" s="31"/>
      <c r="AD185" s="31"/>
      <c r="AE185" s="31"/>
      <c r="AF185" s="31"/>
      <c r="AG185" s="31"/>
      <c r="AH185" s="31">
        <f t="shared" si="7"/>
        <v>1</v>
      </c>
      <c r="AI185" s="62">
        <v>44958</v>
      </c>
      <c r="AJ185" s="62">
        <v>45230</v>
      </c>
      <c r="AK185" s="44" t="s">
        <v>432</v>
      </c>
      <c r="AL185" s="43" t="s">
        <v>429</v>
      </c>
      <c r="AM185" s="43" t="s">
        <v>612</v>
      </c>
      <c r="AN185" s="44" t="s">
        <v>711</v>
      </c>
      <c r="AO185" s="43" t="s">
        <v>430</v>
      </c>
    </row>
    <row r="186" spans="1:42" s="38" customFormat="1" ht="120" x14ac:dyDescent="0.25">
      <c r="A186" s="106" t="s">
        <v>40</v>
      </c>
      <c r="B186" s="107" t="s">
        <v>203</v>
      </c>
      <c r="C186" s="107">
        <v>424</v>
      </c>
      <c r="D186" s="227"/>
      <c r="E186" s="239"/>
      <c r="F186" s="106" t="s">
        <v>660</v>
      </c>
      <c r="G186" s="108" t="s">
        <v>431</v>
      </c>
      <c r="H186" s="109">
        <v>0.05</v>
      </c>
      <c r="I186" s="213"/>
      <c r="J186" s="109"/>
      <c r="K186" s="109"/>
      <c r="L186" s="109"/>
      <c r="M186" s="109"/>
      <c r="N186" s="130">
        <v>0.12</v>
      </c>
      <c r="O186" s="130"/>
      <c r="P186" s="130">
        <v>0.12</v>
      </c>
      <c r="Q186" s="130"/>
      <c r="R186" s="130">
        <v>0.12</v>
      </c>
      <c r="S186" s="130"/>
      <c r="T186" s="130">
        <v>0.12</v>
      </c>
      <c r="U186" s="130"/>
      <c r="V186" s="130">
        <v>0.13</v>
      </c>
      <c r="W186" s="130"/>
      <c r="X186" s="130">
        <v>0.13</v>
      </c>
      <c r="Y186" s="130"/>
      <c r="Z186" s="130">
        <v>0.13</v>
      </c>
      <c r="AA186" s="130"/>
      <c r="AB186" s="130">
        <v>0.13</v>
      </c>
      <c r="AC186" s="109"/>
      <c r="AD186" s="109"/>
      <c r="AE186" s="109"/>
      <c r="AF186" s="109"/>
      <c r="AG186" s="109"/>
      <c r="AH186" s="130">
        <f t="shared" si="7"/>
        <v>1</v>
      </c>
      <c r="AI186" s="155">
        <v>44986</v>
      </c>
      <c r="AJ186" s="155">
        <v>45230</v>
      </c>
      <c r="AK186" s="108" t="s">
        <v>432</v>
      </c>
      <c r="AL186" s="106" t="s">
        <v>429</v>
      </c>
      <c r="AM186" s="106" t="s">
        <v>612</v>
      </c>
      <c r="AN186" s="108" t="s">
        <v>711</v>
      </c>
      <c r="AO186" s="106" t="s">
        <v>430</v>
      </c>
      <c r="AP186" s="38" t="s">
        <v>803</v>
      </c>
    </row>
    <row r="187" spans="1:42" ht="135" x14ac:dyDescent="0.25">
      <c r="A187" s="43" t="s">
        <v>40</v>
      </c>
      <c r="B187" s="60" t="s">
        <v>203</v>
      </c>
      <c r="C187" s="60">
        <v>424</v>
      </c>
      <c r="D187" s="227"/>
      <c r="E187" s="239"/>
      <c r="F187" s="43" t="s">
        <v>659</v>
      </c>
      <c r="G187" s="44" t="s">
        <v>433</v>
      </c>
      <c r="H187" s="31">
        <v>0.25</v>
      </c>
      <c r="I187" s="213"/>
      <c r="J187" s="31"/>
      <c r="K187" s="31"/>
      <c r="L187" s="31">
        <v>0.1</v>
      </c>
      <c r="M187" s="31"/>
      <c r="N187" s="31">
        <v>0.1</v>
      </c>
      <c r="O187" s="31"/>
      <c r="P187" s="31">
        <v>0.1</v>
      </c>
      <c r="Q187" s="31"/>
      <c r="R187" s="31">
        <v>0.1</v>
      </c>
      <c r="S187" s="31"/>
      <c r="T187" s="31">
        <v>0.1</v>
      </c>
      <c r="U187" s="31"/>
      <c r="V187" s="31">
        <v>0.1</v>
      </c>
      <c r="W187" s="31"/>
      <c r="X187" s="31">
        <v>0.1</v>
      </c>
      <c r="Y187" s="31"/>
      <c r="Z187" s="31">
        <v>0.1</v>
      </c>
      <c r="AA187" s="31"/>
      <c r="AB187" s="31">
        <v>0.2</v>
      </c>
      <c r="AC187" s="31"/>
      <c r="AD187" s="31"/>
      <c r="AE187" s="31"/>
      <c r="AF187" s="31"/>
      <c r="AG187" s="31"/>
      <c r="AH187" s="31">
        <f t="shared" si="7"/>
        <v>1</v>
      </c>
      <c r="AI187" s="62">
        <v>44958</v>
      </c>
      <c r="AJ187" s="62">
        <v>45230</v>
      </c>
      <c r="AK187" s="44" t="s">
        <v>434</v>
      </c>
      <c r="AL187" s="43" t="s">
        <v>429</v>
      </c>
      <c r="AM187" s="43" t="s">
        <v>612</v>
      </c>
      <c r="AN187" s="44" t="s">
        <v>711</v>
      </c>
      <c r="AO187" s="43" t="s">
        <v>430</v>
      </c>
    </row>
    <row r="188" spans="1:42" s="38" customFormat="1" ht="135" x14ac:dyDescent="0.25">
      <c r="A188" s="106" t="s">
        <v>40</v>
      </c>
      <c r="B188" s="107" t="s">
        <v>203</v>
      </c>
      <c r="C188" s="107">
        <v>424</v>
      </c>
      <c r="D188" s="227"/>
      <c r="E188" s="239"/>
      <c r="F188" s="106" t="s">
        <v>659</v>
      </c>
      <c r="G188" s="108" t="s">
        <v>433</v>
      </c>
      <c r="H188" s="109">
        <v>0.25</v>
      </c>
      <c r="I188" s="213"/>
      <c r="J188" s="109"/>
      <c r="K188" s="109"/>
      <c r="L188" s="109"/>
      <c r="M188" s="109"/>
      <c r="N188" s="130">
        <v>0.12</v>
      </c>
      <c r="O188" s="130"/>
      <c r="P188" s="130">
        <v>0.12</v>
      </c>
      <c r="Q188" s="130"/>
      <c r="R188" s="130">
        <v>0.12</v>
      </c>
      <c r="S188" s="130"/>
      <c r="T188" s="130">
        <v>0.12</v>
      </c>
      <c r="U188" s="130"/>
      <c r="V188" s="130">
        <v>0.13</v>
      </c>
      <c r="W188" s="130"/>
      <c r="X188" s="130">
        <v>0.13</v>
      </c>
      <c r="Y188" s="130"/>
      <c r="Z188" s="130">
        <v>0.13</v>
      </c>
      <c r="AA188" s="130"/>
      <c r="AB188" s="130">
        <v>0.13</v>
      </c>
      <c r="AC188" s="109"/>
      <c r="AD188" s="109"/>
      <c r="AE188" s="109"/>
      <c r="AF188" s="109"/>
      <c r="AG188" s="109"/>
      <c r="AH188" s="130">
        <f t="shared" ref="AH188" si="9">+J188+L188+N188+P188+R188+T188+V188+X188+Z188+AB188+AD188+AF188</f>
        <v>1</v>
      </c>
      <c r="AI188" s="155">
        <v>44986</v>
      </c>
      <c r="AJ188" s="155">
        <v>45230</v>
      </c>
      <c r="AK188" s="108" t="s">
        <v>434</v>
      </c>
      <c r="AL188" s="106" t="s">
        <v>429</v>
      </c>
      <c r="AM188" s="106" t="s">
        <v>612</v>
      </c>
      <c r="AN188" s="108" t="s">
        <v>711</v>
      </c>
      <c r="AO188" s="106" t="s">
        <v>430</v>
      </c>
      <c r="AP188" s="38" t="s">
        <v>803</v>
      </c>
    </row>
    <row r="189" spans="1:42" ht="117.75" customHeight="1" x14ac:dyDescent="0.25">
      <c r="A189" s="43" t="s">
        <v>40</v>
      </c>
      <c r="B189" s="60" t="s">
        <v>203</v>
      </c>
      <c r="C189" s="60">
        <v>424</v>
      </c>
      <c r="D189" s="227"/>
      <c r="E189" s="239"/>
      <c r="F189" s="43" t="s">
        <v>659</v>
      </c>
      <c r="G189" s="44" t="s">
        <v>435</v>
      </c>
      <c r="H189" s="31">
        <v>0.25</v>
      </c>
      <c r="I189" s="213"/>
      <c r="J189" s="31"/>
      <c r="K189" s="31"/>
      <c r="L189" s="31">
        <v>0.1</v>
      </c>
      <c r="M189" s="31"/>
      <c r="N189" s="31">
        <v>0.15</v>
      </c>
      <c r="O189" s="31"/>
      <c r="P189" s="31">
        <v>0.15</v>
      </c>
      <c r="Q189" s="31"/>
      <c r="R189" s="31">
        <v>0.1</v>
      </c>
      <c r="S189" s="31"/>
      <c r="T189" s="31">
        <v>0.1</v>
      </c>
      <c r="U189" s="31"/>
      <c r="V189" s="31">
        <v>0.1</v>
      </c>
      <c r="W189" s="31"/>
      <c r="X189" s="31">
        <v>0.1</v>
      </c>
      <c r="Y189" s="31"/>
      <c r="Z189" s="31">
        <v>0.1</v>
      </c>
      <c r="AA189" s="31"/>
      <c r="AB189" s="31">
        <v>0.1</v>
      </c>
      <c r="AC189" s="31"/>
      <c r="AD189" s="31"/>
      <c r="AE189" s="31"/>
      <c r="AF189" s="31"/>
      <c r="AG189" s="31"/>
      <c r="AH189" s="31">
        <f t="shared" si="7"/>
        <v>0.99999999999999989</v>
      </c>
      <c r="AI189" s="62">
        <v>44958</v>
      </c>
      <c r="AJ189" s="62">
        <v>45230</v>
      </c>
      <c r="AK189" s="44" t="s">
        <v>436</v>
      </c>
      <c r="AL189" s="43" t="s">
        <v>429</v>
      </c>
      <c r="AM189" s="43" t="s">
        <v>612</v>
      </c>
      <c r="AN189" s="44" t="s">
        <v>711</v>
      </c>
      <c r="AO189" s="43" t="s">
        <v>430</v>
      </c>
    </row>
    <row r="190" spans="1:42" s="38" customFormat="1" ht="117.75" customHeight="1" x14ac:dyDescent="0.25">
      <c r="A190" s="106" t="s">
        <v>40</v>
      </c>
      <c r="B190" s="107" t="s">
        <v>203</v>
      </c>
      <c r="C190" s="107">
        <v>424</v>
      </c>
      <c r="D190" s="227"/>
      <c r="E190" s="239"/>
      <c r="F190" s="106" t="s">
        <v>659</v>
      </c>
      <c r="G190" s="108" t="s">
        <v>435</v>
      </c>
      <c r="H190" s="109">
        <v>0.25</v>
      </c>
      <c r="I190" s="213"/>
      <c r="J190" s="109"/>
      <c r="K190" s="109"/>
      <c r="L190" s="109"/>
      <c r="M190" s="109"/>
      <c r="N190" s="130">
        <v>0.15</v>
      </c>
      <c r="O190" s="130"/>
      <c r="P190" s="130">
        <v>0.15</v>
      </c>
      <c r="Q190" s="130"/>
      <c r="R190" s="130">
        <v>0.12</v>
      </c>
      <c r="S190" s="130"/>
      <c r="T190" s="130">
        <v>0.12</v>
      </c>
      <c r="U190" s="130"/>
      <c r="V190" s="130">
        <v>0.12</v>
      </c>
      <c r="W190" s="130"/>
      <c r="X190" s="130">
        <v>0.12</v>
      </c>
      <c r="Y190" s="130"/>
      <c r="Z190" s="130">
        <v>0.12</v>
      </c>
      <c r="AA190" s="130"/>
      <c r="AB190" s="130">
        <v>0.1</v>
      </c>
      <c r="AC190" s="109"/>
      <c r="AD190" s="109"/>
      <c r="AE190" s="109"/>
      <c r="AF190" s="109"/>
      <c r="AG190" s="109"/>
      <c r="AH190" s="130">
        <f t="shared" si="7"/>
        <v>1</v>
      </c>
      <c r="AI190" s="155">
        <v>44986</v>
      </c>
      <c r="AJ190" s="155">
        <v>45230</v>
      </c>
      <c r="AK190" s="108" t="s">
        <v>436</v>
      </c>
      <c r="AL190" s="106" t="s">
        <v>429</v>
      </c>
      <c r="AM190" s="106" t="s">
        <v>612</v>
      </c>
      <c r="AN190" s="108" t="s">
        <v>711</v>
      </c>
      <c r="AO190" s="106" t="s">
        <v>430</v>
      </c>
      <c r="AP190" s="38" t="s">
        <v>804</v>
      </c>
    </row>
    <row r="191" spans="1:42" ht="75" x14ac:dyDescent="0.25">
      <c r="A191" s="43" t="s">
        <v>40</v>
      </c>
      <c r="B191" s="60" t="s">
        <v>203</v>
      </c>
      <c r="C191" s="60">
        <v>424</v>
      </c>
      <c r="D191" s="227"/>
      <c r="E191" s="239"/>
      <c r="F191" s="43" t="s">
        <v>659</v>
      </c>
      <c r="G191" s="44" t="s">
        <v>437</v>
      </c>
      <c r="H191" s="31">
        <v>0.2</v>
      </c>
      <c r="I191" s="213"/>
      <c r="J191" s="31">
        <v>0.1</v>
      </c>
      <c r="K191" s="31"/>
      <c r="L191" s="31">
        <v>0.1</v>
      </c>
      <c r="M191" s="31"/>
      <c r="N191" s="31">
        <v>0.1</v>
      </c>
      <c r="O191" s="31"/>
      <c r="P191" s="31">
        <v>0.1</v>
      </c>
      <c r="Q191" s="31"/>
      <c r="R191" s="31">
        <v>0.1</v>
      </c>
      <c r="S191" s="31"/>
      <c r="T191" s="31">
        <v>0.1</v>
      </c>
      <c r="U191" s="31"/>
      <c r="V191" s="31">
        <v>0.1</v>
      </c>
      <c r="W191" s="31"/>
      <c r="X191" s="31">
        <v>0.1</v>
      </c>
      <c r="Y191" s="31"/>
      <c r="Z191" s="31">
        <v>0.1</v>
      </c>
      <c r="AA191" s="31"/>
      <c r="AB191" s="31">
        <v>0.1</v>
      </c>
      <c r="AC191" s="31"/>
      <c r="AD191" s="31"/>
      <c r="AE191" s="31"/>
      <c r="AF191" s="31"/>
      <c r="AG191" s="31"/>
      <c r="AH191" s="31">
        <f t="shared" si="7"/>
        <v>0.99999999999999989</v>
      </c>
      <c r="AI191" s="62">
        <v>44928</v>
      </c>
      <c r="AJ191" s="62">
        <v>45230</v>
      </c>
      <c r="AK191" s="44" t="s">
        <v>438</v>
      </c>
      <c r="AL191" s="43" t="s">
        <v>429</v>
      </c>
      <c r="AM191" s="43" t="s">
        <v>612</v>
      </c>
      <c r="AN191" s="44" t="s">
        <v>711</v>
      </c>
      <c r="AO191" s="43" t="s">
        <v>430</v>
      </c>
    </row>
    <row r="192" spans="1:42" ht="75" x14ac:dyDescent="0.25">
      <c r="A192" s="43" t="s">
        <v>40</v>
      </c>
      <c r="B192" s="60" t="s">
        <v>203</v>
      </c>
      <c r="C192" s="60">
        <v>424</v>
      </c>
      <c r="D192" s="228"/>
      <c r="E192" s="239"/>
      <c r="F192" s="43" t="s">
        <v>659</v>
      </c>
      <c r="G192" s="44" t="s">
        <v>439</v>
      </c>
      <c r="H192" s="31">
        <v>0.05</v>
      </c>
      <c r="I192" s="214"/>
      <c r="J192" s="31"/>
      <c r="K192" s="31"/>
      <c r="L192" s="31"/>
      <c r="M192" s="31"/>
      <c r="N192" s="31"/>
      <c r="O192" s="31"/>
      <c r="P192" s="31"/>
      <c r="Q192" s="31"/>
      <c r="R192" s="31">
        <v>0.2</v>
      </c>
      <c r="S192" s="31"/>
      <c r="T192" s="31">
        <v>0.2</v>
      </c>
      <c r="U192" s="31"/>
      <c r="V192" s="31">
        <v>0.2</v>
      </c>
      <c r="W192" s="31"/>
      <c r="X192" s="31">
        <v>0.2</v>
      </c>
      <c r="Y192" s="31"/>
      <c r="Z192" s="31">
        <v>0.2</v>
      </c>
      <c r="AA192" s="31"/>
      <c r="AB192" s="31"/>
      <c r="AC192" s="31"/>
      <c r="AD192" s="31"/>
      <c r="AE192" s="31"/>
      <c r="AF192" s="31"/>
      <c r="AG192" s="31"/>
      <c r="AH192" s="31">
        <f t="shared" si="7"/>
        <v>1</v>
      </c>
      <c r="AI192" s="62">
        <v>45047</v>
      </c>
      <c r="AJ192" s="62">
        <v>45199</v>
      </c>
      <c r="AK192" s="44" t="s">
        <v>440</v>
      </c>
      <c r="AL192" s="43" t="s">
        <v>429</v>
      </c>
      <c r="AM192" s="43" t="s">
        <v>612</v>
      </c>
      <c r="AN192" s="44" t="s">
        <v>711</v>
      </c>
      <c r="AO192" s="43" t="s">
        <v>430</v>
      </c>
    </row>
    <row r="193" spans="1:42" ht="60" x14ac:dyDescent="0.25">
      <c r="A193" s="43" t="s">
        <v>40</v>
      </c>
      <c r="B193" s="60" t="s">
        <v>203</v>
      </c>
      <c r="C193" s="60">
        <v>424</v>
      </c>
      <c r="D193" s="227">
        <v>1845</v>
      </c>
      <c r="E193" s="239"/>
      <c r="F193" s="43" t="s">
        <v>661</v>
      </c>
      <c r="G193" s="44" t="s">
        <v>441</v>
      </c>
      <c r="H193" s="31">
        <v>0.2</v>
      </c>
      <c r="I193" s="213">
        <f>+H193+H195+H197+H199</f>
        <v>1</v>
      </c>
      <c r="J193" s="31"/>
      <c r="K193" s="31"/>
      <c r="L193" s="31">
        <v>0.1</v>
      </c>
      <c r="M193" s="31"/>
      <c r="N193" s="31">
        <v>0.1</v>
      </c>
      <c r="O193" s="31"/>
      <c r="P193" s="31">
        <v>0.1</v>
      </c>
      <c r="Q193" s="31"/>
      <c r="R193" s="31">
        <v>0.1</v>
      </c>
      <c r="S193" s="31"/>
      <c r="T193" s="31">
        <v>0.1</v>
      </c>
      <c r="U193" s="31"/>
      <c r="V193" s="31">
        <v>0.1</v>
      </c>
      <c r="W193" s="31"/>
      <c r="X193" s="31">
        <v>0.1</v>
      </c>
      <c r="Y193" s="31"/>
      <c r="Z193" s="31">
        <v>0.1</v>
      </c>
      <c r="AA193" s="31"/>
      <c r="AB193" s="31">
        <v>0.2</v>
      </c>
      <c r="AC193" s="31"/>
      <c r="AD193" s="31"/>
      <c r="AE193" s="31"/>
      <c r="AF193" s="31"/>
      <c r="AG193" s="31"/>
      <c r="AH193" s="63">
        <f>+J193+L193+N193+P193+R193+T193+V193+X193+Z193+AB193+AD193+AF193</f>
        <v>1</v>
      </c>
      <c r="AI193" s="62">
        <v>44958</v>
      </c>
      <c r="AJ193" s="62">
        <v>45230</v>
      </c>
      <c r="AK193" s="44" t="s">
        <v>440</v>
      </c>
      <c r="AL193" s="43" t="s">
        <v>429</v>
      </c>
      <c r="AM193" s="43" t="s">
        <v>612</v>
      </c>
      <c r="AN193" s="44" t="s">
        <v>711</v>
      </c>
      <c r="AO193" s="43" t="s">
        <v>430</v>
      </c>
    </row>
    <row r="194" spans="1:42" s="38" customFormat="1" ht="150" x14ac:dyDescent="0.25">
      <c r="A194" s="106" t="s">
        <v>40</v>
      </c>
      <c r="B194" s="107" t="s">
        <v>203</v>
      </c>
      <c r="C194" s="107">
        <v>424</v>
      </c>
      <c r="D194" s="227"/>
      <c r="E194" s="239"/>
      <c r="F194" s="106" t="s">
        <v>661</v>
      </c>
      <c r="G194" s="108" t="s">
        <v>441</v>
      </c>
      <c r="H194" s="109">
        <v>0.2</v>
      </c>
      <c r="I194" s="213"/>
      <c r="J194" s="109"/>
      <c r="K194" s="109"/>
      <c r="L194" s="109"/>
      <c r="M194" s="109"/>
      <c r="N194" s="130">
        <v>0.12</v>
      </c>
      <c r="O194" s="130"/>
      <c r="P194" s="130">
        <v>0.12</v>
      </c>
      <c r="Q194" s="130"/>
      <c r="R194" s="130">
        <v>0.12</v>
      </c>
      <c r="S194" s="130"/>
      <c r="T194" s="130">
        <v>0.12</v>
      </c>
      <c r="U194" s="130"/>
      <c r="V194" s="130">
        <v>0.12</v>
      </c>
      <c r="W194" s="130"/>
      <c r="X194" s="130">
        <v>0.1</v>
      </c>
      <c r="Y194" s="130"/>
      <c r="Z194" s="130">
        <v>0.1</v>
      </c>
      <c r="AA194" s="130"/>
      <c r="AB194" s="130">
        <v>0.2</v>
      </c>
      <c r="AC194" s="109"/>
      <c r="AD194" s="109"/>
      <c r="AE194" s="109"/>
      <c r="AF194" s="109"/>
      <c r="AG194" s="109"/>
      <c r="AH194" s="130">
        <f t="shared" ref="AH194" si="10">+J194+L194+N194+P194+R194+T194+V194+X194+Z194+AB194+AD194+AF194</f>
        <v>1</v>
      </c>
      <c r="AI194" s="155">
        <v>44986</v>
      </c>
      <c r="AJ194" s="155">
        <v>45230</v>
      </c>
      <c r="AK194" s="108" t="s">
        <v>440</v>
      </c>
      <c r="AL194" s="106" t="s">
        <v>429</v>
      </c>
      <c r="AM194" s="106" t="s">
        <v>612</v>
      </c>
      <c r="AN194" s="108" t="s">
        <v>711</v>
      </c>
      <c r="AO194" s="106" t="s">
        <v>430</v>
      </c>
      <c r="AP194" s="38" t="s">
        <v>804</v>
      </c>
    </row>
    <row r="195" spans="1:42" ht="135" x14ac:dyDescent="0.25">
      <c r="A195" s="43" t="s">
        <v>40</v>
      </c>
      <c r="B195" s="60" t="s">
        <v>203</v>
      </c>
      <c r="C195" s="60">
        <v>424</v>
      </c>
      <c r="D195" s="227"/>
      <c r="E195" s="239"/>
      <c r="F195" s="43" t="s">
        <v>661</v>
      </c>
      <c r="G195" s="44" t="s">
        <v>442</v>
      </c>
      <c r="H195" s="31">
        <v>0.3</v>
      </c>
      <c r="I195" s="213"/>
      <c r="J195" s="31"/>
      <c r="K195" s="31"/>
      <c r="L195" s="31">
        <v>0.1</v>
      </c>
      <c r="M195" s="31"/>
      <c r="N195" s="31">
        <v>0.1</v>
      </c>
      <c r="O195" s="31"/>
      <c r="P195" s="31">
        <v>0.2</v>
      </c>
      <c r="Q195" s="31"/>
      <c r="R195" s="31">
        <v>0.1</v>
      </c>
      <c r="S195" s="31"/>
      <c r="T195" s="31">
        <v>0.1</v>
      </c>
      <c r="U195" s="31"/>
      <c r="V195" s="31">
        <v>0.1</v>
      </c>
      <c r="W195" s="31"/>
      <c r="X195" s="31">
        <v>0.1</v>
      </c>
      <c r="Y195" s="31"/>
      <c r="Z195" s="31">
        <v>0.1</v>
      </c>
      <c r="AA195" s="31"/>
      <c r="AB195" s="31">
        <v>0.1</v>
      </c>
      <c r="AC195" s="31"/>
      <c r="AD195" s="31"/>
      <c r="AE195" s="31"/>
      <c r="AF195" s="31"/>
      <c r="AG195" s="31"/>
      <c r="AH195" s="31">
        <f t="shared" si="7"/>
        <v>0.99999999999999989</v>
      </c>
      <c r="AI195" s="62">
        <v>44958</v>
      </c>
      <c r="AJ195" s="62">
        <v>45230</v>
      </c>
      <c r="AK195" s="44" t="s">
        <v>434</v>
      </c>
      <c r="AL195" s="43" t="s">
        <v>429</v>
      </c>
      <c r="AM195" s="43" t="s">
        <v>612</v>
      </c>
      <c r="AN195" s="44" t="s">
        <v>711</v>
      </c>
      <c r="AO195" s="43" t="s">
        <v>430</v>
      </c>
    </row>
    <row r="196" spans="1:42" s="38" customFormat="1" ht="150" x14ac:dyDescent="0.25">
      <c r="A196" s="106" t="s">
        <v>40</v>
      </c>
      <c r="B196" s="107" t="s">
        <v>203</v>
      </c>
      <c r="C196" s="107">
        <v>424</v>
      </c>
      <c r="D196" s="227"/>
      <c r="E196" s="239"/>
      <c r="F196" s="106" t="s">
        <v>661</v>
      </c>
      <c r="G196" s="108" t="s">
        <v>442</v>
      </c>
      <c r="H196" s="109">
        <v>0.3</v>
      </c>
      <c r="I196" s="213"/>
      <c r="J196" s="109"/>
      <c r="K196" s="109"/>
      <c r="L196" s="109"/>
      <c r="M196" s="109"/>
      <c r="N196" s="130">
        <v>0.1</v>
      </c>
      <c r="O196" s="130"/>
      <c r="P196" s="130">
        <v>0.2</v>
      </c>
      <c r="Q196" s="130"/>
      <c r="R196" s="130">
        <v>0.12</v>
      </c>
      <c r="S196" s="130"/>
      <c r="T196" s="130">
        <v>0.12</v>
      </c>
      <c r="U196" s="130"/>
      <c r="V196" s="130">
        <v>0.12</v>
      </c>
      <c r="W196" s="130"/>
      <c r="X196" s="130">
        <v>0.12</v>
      </c>
      <c r="Y196" s="130"/>
      <c r="Z196" s="130">
        <v>0.12</v>
      </c>
      <c r="AA196" s="130"/>
      <c r="AB196" s="130">
        <v>0.1</v>
      </c>
      <c r="AC196" s="109"/>
      <c r="AD196" s="109"/>
      <c r="AE196" s="109"/>
      <c r="AF196" s="109"/>
      <c r="AG196" s="109"/>
      <c r="AH196" s="130">
        <f t="shared" si="7"/>
        <v>1</v>
      </c>
      <c r="AI196" s="155">
        <v>44986</v>
      </c>
      <c r="AJ196" s="155">
        <v>45230</v>
      </c>
      <c r="AK196" s="108" t="s">
        <v>434</v>
      </c>
      <c r="AL196" s="106" t="s">
        <v>429</v>
      </c>
      <c r="AM196" s="106" t="s">
        <v>612</v>
      </c>
      <c r="AN196" s="108" t="s">
        <v>711</v>
      </c>
      <c r="AO196" s="106" t="s">
        <v>430</v>
      </c>
      <c r="AP196" s="38" t="s">
        <v>804</v>
      </c>
    </row>
    <row r="197" spans="1:42" ht="134.25" customHeight="1" x14ac:dyDescent="0.25">
      <c r="A197" s="43" t="s">
        <v>40</v>
      </c>
      <c r="B197" s="60" t="s">
        <v>203</v>
      </c>
      <c r="C197" s="60">
        <v>424</v>
      </c>
      <c r="D197" s="227"/>
      <c r="E197" s="239"/>
      <c r="F197" s="43" t="s">
        <v>661</v>
      </c>
      <c r="G197" s="44" t="s">
        <v>443</v>
      </c>
      <c r="H197" s="31">
        <v>0.4</v>
      </c>
      <c r="I197" s="213"/>
      <c r="J197" s="31"/>
      <c r="K197" s="31"/>
      <c r="L197" s="31">
        <v>0.1</v>
      </c>
      <c r="M197" s="31"/>
      <c r="N197" s="31">
        <v>0.15</v>
      </c>
      <c r="O197" s="31"/>
      <c r="P197" s="31">
        <v>0.15</v>
      </c>
      <c r="Q197" s="31"/>
      <c r="R197" s="31">
        <v>0.1</v>
      </c>
      <c r="S197" s="31"/>
      <c r="T197" s="31">
        <v>0.1</v>
      </c>
      <c r="U197" s="31"/>
      <c r="V197" s="31">
        <v>0.1</v>
      </c>
      <c r="W197" s="31"/>
      <c r="X197" s="31">
        <v>0.1</v>
      </c>
      <c r="Y197" s="31"/>
      <c r="Z197" s="31">
        <v>0.1</v>
      </c>
      <c r="AA197" s="31"/>
      <c r="AB197" s="31">
        <v>0.1</v>
      </c>
      <c r="AC197" s="31"/>
      <c r="AD197" s="31"/>
      <c r="AE197" s="31"/>
      <c r="AF197" s="31"/>
      <c r="AG197" s="31"/>
      <c r="AH197" s="31">
        <f t="shared" si="7"/>
        <v>0.99999999999999989</v>
      </c>
      <c r="AI197" s="62">
        <v>44958</v>
      </c>
      <c r="AJ197" s="62">
        <v>45230</v>
      </c>
      <c r="AK197" s="44" t="s">
        <v>444</v>
      </c>
      <c r="AL197" s="43" t="s">
        <v>429</v>
      </c>
      <c r="AM197" s="43" t="s">
        <v>612</v>
      </c>
      <c r="AN197" s="44" t="s">
        <v>711</v>
      </c>
      <c r="AO197" s="43" t="s">
        <v>430</v>
      </c>
    </row>
    <row r="198" spans="1:42" s="38" customFormat="1" ht="134.25" customHeight="1" x14ac:dyDescent="0.25">
      <c r="A198" s="106" t="s">
        <v>40</v>
      </c>
      <c r="B198" s="107" t="s">
        <v>203</v>
      </c>
      <c r="C198" s="107">
        <v>424</v>
      </c>
      <c r="D198" s="227"/>
      <c r="E198" s="239"/>
      <c r="F198" s="106" t="s">
        <v>661</v>
      </c>
      <c r="G198" s="108" t="s">
        <v>443</v>
      </c>
      <c r="H198" s="109">
        <v>0.4</v>
      </c>
      <c r="I198" s="213"/>
      <c r="J198" s="109"/>
      <c r="K198" s="109"/>
      <c r="L198" s="109"/>
      <c r="M198" s="109"/>
      <c r="N198" s="130">
        <v>0.15</v>
      </c>
      <c r="O198" s="130"/>
      <c r="P198" s="130">
        <v>0.15</v>
      </c>
      <c r="Q198" s="130"/>
      <c r="R198" s="130">
        <v>0.12</v>
      </c>
      <c r="S198" s="130"/>
      <c r="T198" s="130">
        <v>0.12</v>
      </c>
      <c r="U198" s="130"/>
      <c r="V198" s="130">
        <v>0.12</v>
      </c>
      <c r="W198" s="130"/>
      <c r="X198" s="130">
        <v>0.12</v>
      </c>
      <c r="Y198" s="130"/>
      <c r="Z198" s="130">
        <v>0.12</v>
      </c>
      <c r="AA198" s="130"/>
      <c r="AB198" s="130">
        <v>0.1</v>
      </c>
      <c r="AC198" s="130"/>
      <c r="AD198" s="130"/>
      <c r="AE198" s="130"/>
      <c r="AF198" s="130"/>
      <c r="AG198" s="130"/>
      <c r="AH198" s="130">
        <f t="shared" ref="AH198" si="11">+J198+L198+N198+P198+R198+T198+V198+X198+Z198+AB198+AD198+AF198</f>
        <v>1</v>
      </c>
      <c r="AI198" s="155">
        <v>44986</v>
      </c>
      <c r="AJ198" s="155">
        <v>45230</v>
      </c>
      <c r="AK198" s="108" t="s">
        <v>444</v>
      </c>
      <c r="AL198" s="106" t="s">
        <v>429</v>
      </c>
      <c r="AM198" s="106" t="s">
        <v>612</v>
      </c>
      <c r="AN198" s="108" t="s">
        <v>711</v>
      </c>
      <c r="AO198" s="106" t="s">
        <v>430</v>
      </c>
      <c r="AP198" s="38" t="s">
        <v>804</v>
      </c>
    </row>
    <row r="199" spans="1:42" ht="75" x14ac:dyDescent="0.25">
      <c r="A199" s="43" t="s">
        <v>40</v>
      </c>
      <c r="B199" s="60" t="s">
        <v>203</v>
      </c>
      <c r="C199" s="60">
        <v>424</v>
      </c>
      <c r="D199" s="228"/>
      <c r="E199" s="239"/>
      <c r="F199" s="43" t="s">
        <v>661</v>
      </c>
      <c r="G199" s="44" t="s">
        <v>445</v>
      </c>
      <c r="H199" s="31">
        <v>0.1</v>
      </c>
      <c r="I199" s="214"/>
      <c r="J199" s="31"/>
      <c r="K199" s="31"/>
      <c r="L199" s="31">
        <v>0.1</v>
      </c>
      <c r="M199" s="31"/>
      <c r="N199" s="31">
        <v>0.1</v>
      </c>
      <c r="O199" s="31"/>
      <c r="P199" s="31">
        <v>0.1</v>
      </c>
      <c r="Q199" s="31"/>
      <c r="R199" s="31">
        <v>0.1</v>
      </c>
      <c r="S199" s="31"/>
      <c r="T199" s="31">
        <v>0.1</v>
      </c>
      <c r="U199" s="31"/>
      <c r="V199" s="31">
        <v>0.1</v>
      </c>
      <c r="W199" s="31"/>
      <c r="X199" s="31">
        <v>0.1</v>
      </c>
      <c r="Y199" s="31"/>
      <c r="Z199" s="31">
        <v>0.1</v>
      </c>
      <c r="AA199" s="31"/>
      <c r="AB199" s="31">
        <v>0.2</v>
      </c>
      <c r="AC199" s="31"/>
      <c r="AD199" s="31"/>
      <c r="AE199" s="31"/>
      <c r="AF199" s="31"/>
      <c r="AG199" s="31"/>
      <c r="AH199" s="31">
        <f t="shared" si="7"/>
        <v>1</v>
      </c>
      <c r="AI199" s="62">
        <v>44958</v>
      </c>
      <c r="AJ199" s="62">
        <v>45230</v>
      </c>
      <c r="AK199" s="44" t="s">
        <v>438</v>
      </c>
      <c r="AL199" s="43" t="s">
        <v>429</v>
      </c>
      <c r="AM199" s="43" t="s">
        <v>612</v>
      </c>
      <c r="AN199" s="44" t="s">
        <v>711</v>
      </c>
      <c r="AO199" s="43" t="s">
        <v>430</v>
      </c>
    </row>
    <row r="200" spans="1:42" s="38" customFormat="1" ht="75" x14ac:dyDescent="0.25">
      <c r="A200" s="106" t="s">
        <v>40</v>
      </c>
      <c r="B200" s="107" t="s">
        <v>203</v>
      </c>
      <c r="C200" s="107">
        <v>424</v>
      </c>
      <c r="D200" s="153"/>
      <c r="E200" s="156"/>
      <c r="F200" s="106" t="s">
        <v>661</v>
      </c>
      <c r="G200" s="108" t="s">
        <v>445</v>
      </c>
      <c r="H200" s="109">
        <v>0.1</v>
      </c>
      <c r="I200" s="157"/>
      <c r="J200" s="109"/>
      <c r="K200" s="109"/>
      <c r="L200" s="109"/>
      <c r="M200" s="109"/>
      <c r="N200" s="109"/>
      <c r="O200" s="109"/>
      <c r="P200" s="109"/>
      <c r="Q200" s="109"/>
      <c r="R200" s="109"/>
      <c r="S200" s="109"/>
      <c r="T200" s="109"/>
      <c r="U200" s="109"/>
      <c r="V200" s="109"/>
      <c r="W200" s="109"/>
      <c r="X200" s="130">
        <v>1</v>
      </c>
      <c r="Y200" s="109"/>
      <c r="Z200" s="109"/>
      <c r="AA200" s="109"/>
      <c r="AB200" s="109"/>
      <c r="AC200" s="109"/>
      <c r="AD200" s="109"/>
      <c r="AE200" s="109"/>
      <c r="AF200" s="109"/>
      <c r="AG200" s="109"/>
      <c r="AH200" s="130">
        <f t="shared" ref="AH200" si="12">+J200+L200+N200+P200+R200+T200+V200+X200+Z200+AB200+AD200+AF200</f>
        <v>1</v>
      </c>
      <c r="AI200" s="155">
        <v>45139</v>
      </c>
      <c r="AJ200" s="155">
        <v>45168</v>
      </c>
      <c r="AK200" s="108" t="s">
        <v>438</v>
      </c>
      <c r="AL200" s="106" t="s">
        <v>429</v>
      </c>
      <c r="AM200" s="106" t="s">
        <v>612</v>
      </c>
      <c r="AN200" s="108" t="s">
        <v>711</v>
      </c>
      <c r="AO200" s="106" t="s">
        <v>430</v>
      </c>
      <c r="AP200" s="38" t="s">
        <v>805</v>
      </c>
    </row>
    <row r="201" spans="1:42" ht="75" x14ac:dyDescent="0.25">
      <c r="A201" s="43" t="s">
        <v>40</v>
      </c>
      <c r="B201" s="60" t="s">
        <v>203</v>
      </c>
      <c r="C201" s="60">
        <v>424</v>
      </c>
      <c r="D201" s="61" t="s">
        <v>70</v>
      </c>
      <c r="E201" s="61" t="s">
        <v>70</v>
      </c>
      <c r="F201" s="43" t="s">
        <v>446</v>
      </c>
      <c r="G201" s="44" t="s">
        <v>447</v>
      </c>
      <c r="H201" s="89">
        <v>0.1</v>
      </c>
      <c r="I201" s="212">
        <f>+H201+H203+H205+H206+H207+H208+H209+H211</f>
        <v>1</v>
      </c>
      <c r="J201" s="33">
        <v>0.5</v>
      </c>
      <c r="K201" s="60"/>
      <c r="L201" s="63">
        <v>0.5</v>
      </c>
      <c r="M201" s="60"/>
      <c r="N201" s="63"/>
      <c r="O201" s="60"/>
      <c r="P201" s="63"/>
      <c r="Q201" s="60"/>
      <c r="R201" s="63"/>
      <c r="S201" s="60"/>
      <c r="T201" s="63"/>
      <c r="U201" s="60"/>
      <c r="V201" s="63"/>
      <c r="W201" s="60"/>
      <c r="X201" s="60"/>
      <c r="Y201" s="60"/>
      <c r="Z201" s="60"/>
      <c r="AA201" s="60"/>
      <c r="AB201" s="60"/>
      <c r="AC201" s="60"/>
      <c r="AD201" s="60"/>
      <c r="AE201" s="60"/>
      <c r="AF201" s="60"/>
      <c r="AG201" s="60"/>
      <c r="AH201" s="31">
        <f t="shared" si="7"/>
        <v>1</v>
      </c>
      <c r="AI201" s="62">
        <v>44958</v>
      </c>
      <c r="AJ201" s="62">
        <v>44985</v>
      </c>
      <c r="AK201" s="44" t="s">
        <v>448</v>
      </c>
      <c r="AL201" s="43" t="s">
        <v>429</v>
      </c>
      <c r="AM201" s="43" t="s">
        <v>612</v>
      </c>
      <c r="AN201" s="44" t="s">
        <v>711</v>
      </c>
      <c r="AO201" s="43" t="s">
        <v>430</v>
      </c>
    </row>
    <row r="202" spans="1:42" s="38" customFormat="1" ht="75" x14ac:dyDescent="0.25">
      <c r="A202" s="106" t="s">
        <v>40</v>
      </c>
      <c r="B202" s="107" t="s">
        <v>203</v>
      </c>
      <c r="C202" s="107">
        <v>424</v>
      </c>
      <c r="D202" s="153" t="s">
        <v>70</v>
      </c>
      <c r="E202" s="153" t="s">
        <v>70</v>
      </c>
      <c r="F202" s="106" t="s">
        <v>446</v>
      </c>
      <c r="G202" s="108" t="s">
        <v>447</v>
      </c>
      <c r="H202" s="154">
        <v>0.1</v>
      </c>
      <c r="I202" s="213"/>
      <c r="J202" s="154"/>
      <c r="K202" s="107"/>
      <c r="L202" s="135"/>
      <c r="M202" s="107"/>
      <c r="N202" s="110">
        <v>1</v>
      </c>
      <c r="O202" s="107"/>
      <c r="P202" s="135"/>
      <c r="Q202" s="107"/>
      <c r="R202" s="135"/>
      <c r="S202" s="107"/>
      <c r="T202" s="135"/>
      <c r="U202" s="107"/>
      <c r="V202" s="135"/>
      <c r="W202" s="107"/>
      <c r="X202" s="107"/>
      <c r="Y202" s="107"/>
      <c r="Z202" s="107"/>
      <c r="AA202" s="107"/>
      <c r="AB202" s="107"/>
      <c r="AC202" s="107"/>
      <c r="AD202" s="107"/>
      <c r="AE202" s="107"/>
      <c r="AF202" s="107"/>
      <c r="AG202" s="107"/>
      <c r="AH202" s="130">
        <f t="shared" ref="AH202" si="13">+J202+L202+N202+P202+R202+T202+V202+X202+Z202+AB202+AD202+AF202</f>
        <v>1</v>
      </c>
      <c r="AI202" s="155">
        <v>44986</v>
      </c>
      <c r="AJ202" s="155">
        <v>45015</v>
      </c>
      <c r="AK202" s="108" t="s">
        <v>448</v>
      </c>
      <c r="AL202" s="106" t="s">
        <v>429</v>
      </c>
      <c r="AM202" s="106" t="s">
        <v>612</v>
      </c>
      <c r="AN202" s="108" t="s">
        <v>711</v>
      </c>
      <c r="AO202" s="106" t="s">
        <v>430</v>
      </c>
      <c r="AP202" s="38" t="s">
        <v>806</v>
      </c>
    </row>
    <row r="203" spans="1:42" ht="120" x14ac:dyDescent="0.25">
      <c r="A203" s="43" t="s">
        <v>40</v>
      </c>
      <c r="B203" s="60" t="s">
        <v>203</v>
      </c>
      <c r="C203" s="60">
        <v>424</v>
      </c>
      <c r="D203" s="61" t="s">
        <v>70</v>
      </c>
      <c r="E203" s="61" t="s">
        <v>70</v>
      </c>
      <c r="F203" s="43" t="s">
        <v>446</v>
      </c>
      <c r="G203" s="44" t="s">
        <v>449</v>
      </c>
      <c r="H203" s="89">
        <v>0.1</v>
      </c>
      <c r="I203" s="213"/>
      <c r="J203" s="31"/>
      <c r="K203" s="31"/>
      <c r="L203" s="31">
        <v>0.1</v>
      </c>
      <c r="M203" s="31"/>
      <c r="N203" s="31">
        <v>0.15</v>
      </c>
      <c r="O203" s="31"/>
      <c r="P203" s="31">
        <v>0.15</v>
      </c>
      <c r="Q203" s="31"/>
      <c r="R203" s="31">
        <v>0.1</v>
      </c>
      <c r="S203" s="31"/>
      <c r="T203" s="31">
        <v>0.1</v>
      </c>
      <c r="U203" s="31"/>
      <c r="V203" s="31">
        <v>0.1</v>
      </c>
      <c r="W203" s="31"/>
      <c r="X203" s="31">
        <v>0.1</v>
      </c>
      <c r="Y203" s="31"/>
      <c r="Z203" s="31">
        <v>0.1</v>
      </c>
      <c r="AA203" s="31"/>
      <c r="AB203" s="31">
        <v>0.1</v>
      </c>
      <c r="AC203" s="31"/>
      <c r="AD203" s="31"/>
      <c r="AE203" s="31"/>
      <c r="AF203" s="31"/>
      <c r="AG203" s="31"/>
      <c r="AH203" s="31">
        <f>+J203+L203+N203+P203+R203+T203+V203+X203+Z203+AB203+AD203+AF203</f>
        <v>0.99999999999999989</v>
      </c>
      <c r="AI203" s="62">
        <v>44958</v>
      </c>
      <c r="AJ203" s="62">
        <v>45230</v>
      </c>
      <c r="AK203" s="44" t="s">
        <v>450</v>
      </c>
      <c r="AL203" s="43" t="s">
        <v>429</v>
      </c>
      <c r="AM203" s="43" t="s">
        <v>612</v>
      </c>
      <c r="AN203" s="44" t="s">
        <v>711</v>
      </c>
      <c r="AO203" s="43" t="s">
        <v>430</v>
      </c>
    </row>
    <row r="204" spans="1:42" s="38" customFormat="1" ht="120" x14ac:dyDescent="0.25">
      <c r="A204" s="106" t="s">
        <v>40</v>
      </c>
      <c r="B204" s="107" t="s">
        <v>203</v>
      </c>
      <c r="C204" s="107">
        <v>424</v>
      </c>
      <c r="D204" s="153" t="s">
        <v>70</v>
      </c>
      <c r="E204" s="153" t="s">
        <v>70</v>
      </c>
      <c r="F204" s="106" t="s">
        <v>446</v>
      </c>
      <c r="G204" s="108" t="s">
        <v>449</v>
      </c>
      <c r="H204" s="154">
        <v>0.1</v>
      </c>
      <c r="I204" s="213"/>
      <c r="J204" s="109"/>
      <c r="K204" s="109"/>
      <c r="L204" s="109"/>
      <c r="M204" s="109"/>
      <c r="N204" s="130">
        <v>0.15</v>
      </c>
      <c r="O204" s="130"/>
      <c r="P204" s="130">
        <v>0.15</v>
      </c>
      <c r="Q204" s="130"/>
      <c r="R204" s="130">
        <v>0.12</v>
      </c>
      <c r="S204" s="130"/>
      <c r="T204" s="130">
        <v>0.12</v>
      </c>
      <c r="U204" s="130"/>
      <c r="V204" s="130">
        <v>0.12</v>
      </c>
      <c r="W204" s="130"/>
      <c r="X204" s="130">
        <v>0.12</v>
      </c>
      <c r="Y204" s="130"/>
      <c r="Z204" s="130">
        <v>0.12</v>
      </c>
      <c r="AA204" s="130"/>
      <c r="AB204" s="130">
        <v>0.1</v>
      </c>
      <c r="AC204" s="109"/>
      <c r="AD204" s="109"/>
      <c r="AE204" s="109"/>
      <c r="AF204" s="109"/>
      <c r="AG204" s="109"/>
      <c r="AH204" s="130">
        <f>+J204+L204+N204+P204+R204+T204+V204+X204+Z204+AB204+AD204+AF204</f>
        <v>1</v>
      </c>
      <c r="AI204" s="155">
        <v>44986</v>
      </c>
      <c r="AJ204" s="155">
        <v>45230</v>
      </c>
      <c r="AK204" s="108" t="s">
        <v>450</v>
      </c>
      <c r="AL204" s="106" t="s">
        <v>429</v>
      </c>
      <c r="AM204" s="106" t="s">
        <v>612</v>
      </c>
      <c r="AN204" s="108" t="s">
        <v>711</v>
      </c>
      <c r="AO204" s="106" t="s">
        <v>430</v>
      </c>
      <c r="AP204" s="38" t="s">
        <v>807</v>
      </c>
    </row>
    <row r="205" spans="1:42" ht="60" hidden="1" x14ac:dyDescent="0.25">
      <c r="A205" s="43" t="s">
        <v>40</v>
      </c>
      <c r="B205" s="60" t="s">
        <v>203</v>
      </c>
      <c r="C205" s="60">
        <v>424</v>
      </c>
      <c r="D205" s="61" t="s">
        <v>70</v>
      </c>
      <c r="E205" s="61" t="s">
        <v>70</v>
      </c>
      <c r="F205" s="43" t="s">
        <v>446</v>
      </c>
      <c r="G205" s="44" t="s">
        <v>451</v>
      </c>
      <c r="H205" s="89">
        <v>0.1</v>
      </c>
      <c r="I205" s="213"/>
      <c r="J205" s="78">
        <v>0.08</v>
      </c>
      <c r="K205" s="78" t="s">
        <v>127</v>
      </c>
      <c r="L205" s="78">
        <v>0.08</v>
      </c>
      <c r="M205" s="78" t="s">
        <v>127</v>
      </c>
      <c r="N205" s="78">
        <v>0.08</v>
      </c>
      <c r="O205" s="78" t="s">
        <v>127</v>
      </c>
      <c r="P205" s="78">
        <v>0.08</v>
      </c>
      <c r="Q205" s="78" t="s">
        <v>127</v>
      </c>
      <c r="R205" s="78">
        <v>0.08</v>
      </c>
      <c r="S205" s="78" t="s">
        <v>127</v>
      </c>
      <c r="T205" s="78">
        <v>0.08</v>
      </c>
      <c r="U205" s="78" t="s">
        <v>127</v>
      </c>
      <c r="V205" s="78">
        <v>0.08</v>
      </c>
      <c r="W205" s="78" t="s">
        <v>127</v>
      </c>
      <c r="X205" s="78">
        <v>0.08</v>
      </c>
      <c r="Y205" s="78" t="s">
        <v>127</v>
      </c>
      <c r="Z205" s="78">
        <v>0.09</v>
      </c>
      <c r="AA205" s="78" t="s">
        <v>127</v>
      </c>
      <c r="AB205" s="78">
        <v>0.09</v>
      </c>
      <c r="AC205" s="78" t="s">
        <v>127</v>
      </c>
      <c r="AD205" s="78">
        <v>0.09</v>
      </c>
      <c r="AE205" s="78" t="s">
        <v>127</v>
      </c>
      <c r="AF205" s="78">
        <v>0.09</v>
      </c>
      <c r="AG205" s="78" t="s">
        <v>127</v>
      </c>
      <c r="AH205" s="31">
        <f t="shared" si="7"/>
        <v>0.99999999999999989</v>
      </c>
      <c r="AI205" s="62">
        <v>44927</v>
      </c>
      <c r="AJ205" s="62">
        <v>45291</v>
      </c>
      <c r="AK205" s="44" t="s">
        <v>452</v>
      </c>
      <c r="AL205" s="43" t="s">
        <v>429</v>
      </c>
      <c r="AM205" s="43" t="s">
        <v>612</v>
      </c>
      <c r="AN205" s="44" t="s">
        <v>711</v>
      </c>
      <c r="AO205" s="43" t="s">
        <v>430</v>
      </c>
    </row>
    <row r="206" spans="1:42" ht="60" hidden="1" x14ac:dyDescent="0.25">
      <c r="A206" s="43" t="s">
        <v>40</v>
      </c>
      <c r="B206" s="60" t="s">
        <v>203</v>
      </c>
      <c r="C206" s="60">
        <v>424</v>
      </c>
      <c r="D206" s="61" t="s">
        <v>70</v>
      </c>
      <c r="E206" s="61" t="s">
        <v>70</v>
      </c>
      <c r="F206" s="43" t="s">
        <v>446</v>
      </c>
      <c r="G206" s="44" t="s">
        <v>453</v>
      </c>
      <c r="H206" s="89">
        <v>0.1</v>
      </c>
      <c r="I206" s="213"/>
      <c r="J206" s="31"/>
      <c r="K206" s="31"/>
      <c r="L206" s="31"/>
      <c r="M206" s="31"/>
      <c r="N206" s="31"/>
      <c r="O206" s="31"/>
      <c r="P206" s="31"/>
      <c r="Q206" s="31"/>
      <c r="R206" s="31"/>
      <c r="S206" s="31"/>
      <c r="T206" s="31"/>
      <c r="U206" s="31"/>
      <c r="V206" s="31"/>
      <c r="W206" s="31"/>
      <c r="X206" s="31"/>
      <c r="Y206" s="31"/>
      <c r="Z206" s="31"/>
      <c r="AA206" s="31"/>
      <c r="AB206" s="31"/>
      <c r="AC206" s="31"/>
      <c r="AD206" s="31">
        <v>1</v>
      </c>
      <c r="AE206" s="31"/>
      <c r="AF206" s="31"/>
      <c r="AG206" s="31"/>
      <c r="AH206" s="31">
        <f t="shared" si="7"/>
        <v>1</v>
      </c>
      <c r="AI206" s="62">
        <v>45231</v>
      </c>
      <c r="AJ206" s="62">
        <v>45260</v>
      </c>
      <c r="AK206" s="44" t="s">
        <v>454</v>
      </c>
      <c r="AL206" s="43" t="s">
        <v>429</v>
      </c>
      <c r="AM206" s="43" t="s">
        <v>612</v>
      </c>
      <c r="AN206" s="44" t="s">
        <v>711</v>
      </c>
      <c r="AO206" s="43" t="s">
        <v>430</v>
      </c>
    </row>
    <row r="207" spans="1:42" ht="60" hidden="1" x14ac:dyDescent="0.25">
      <c r="A207" s="43" t="s">
        <v>40</v>
      </c>
      <c r="B207" s="60" t="s">
        <v>203</v>
      </c>
      <c r="C207" s="60">
        <v>424</v>
      </c>
      <c r="D207" s="61" t="s">
        <v>70</v>
      </c>
      <c r="E207" s="61" t="s">
        <v>70</v>
      </c>
      <c r="F207" s="43" t="s">
        <v>446</v>
      </c>
      <c r="G207" s="44" t="s">
        <v>455</v>
      </c>
      <c r="H207" s="89">
        <v>0.1</v>
      </c>
      <c r="I207" s="213"/>
      <c r="J207" s="31"/>
      <c r="K207" s="31"/>
      <c r="L207" s="31"/>
      <c r="M207" s="31"/>
      <c r="N207" s="31"/>
      <c r="O207" s="31"/>
      <c r="P207" s="31"/>
      <c r="Q207" s="31"/>
      <c r="R207" s="31"/>
      <c r="S207" s="31"/>
      <c r="T207" s="31"/>
      <c r="U207" s="31"/>
      <c r="V207" s="31"/>
      <c r="W207" s="31"/>
      <c r="X207" s="31"/>
      <c r="Y207" s="31"/>
      <c r="Z207" s="31"/>
      <c r="AA207" s="31"/>
      <c r="AB207" s="31"/>
      <c r="AC207" s="31"/>
      <c r="AD207" s="31">
        <v>1</v>
      </c>
      <c r="AE207" s="31"/>
      <c r="AF207" s="31"/>
      <c r="AG207" s="31"/>
      <c r="AH207" s="31">
        <f t="shared" si="7"/>
        <v>1</v>
      </c>
      <c r="AI207" s="62">
        <v>45231</v>
      </c>
      <c r="AJ207" s="62">
        <v>45260</v>
      </c>
      <c r="AK207" s="44" t="s">
        <v>454</v>
      </c>
      <c r="AL207" s="43" t="s">
        <v>429</v>
      </c>
      <c r="AM207" s="43" t="s">
        <v>612</v>
      </c>
      <c r="AN207" s="44" t="s">
        <v>711</v>
      </c>
      <c r="AO207" s="43" t="s">
        <v>430</v>
      </c>
    </row>
    <row r="208" spans="1:42" ht="108.75" hidden="1" customHeight="1" x14ac:dyDescent="0.25">
      <c r="A208" s="43" t="s">
        <v>40</v>
      </c>
      <c r="B208" s="60" t="s">
        <v>203</v>
      </c>
      <c r="C208" s="60">
        <v>424</v>
      </c>
      <c r="D208" s="61" t="s">
        <v>70</v>
      </c>
      <c r="E208" s="61" t="s">
        <v>70</v>
      </c>
      <c r="F208" s="43" t="s">
        <v>446</v>
      </c>
      <c r="G208" s="44" t="s">
        <v>456</v>
      </c>
      <c r="H208" s="89">
        <v>0.1</v>
      </c>
      <c r="I208" s="213"/>
      <c r="J208" s="31"/>
      <c r="K208" s="31"/>
      <c r="L208" s="31">
        <v>0.15</v>
      </c>
      <c r="M208" s="31"/>
      <c r="N208" s="31">
        <v>0.25</v>
      </c>
      <c r="O208" s="31"/>
      <c r="P208" s="31"/>
      <c r="Q208" s="31"/>
      <c r="R208" s="31">
        <v>0.15</v>
      </c>
      <c r="S208" s="31"/>
      <c r="T208" s="31">
        <v>0.2</v>
      </c>
      <c r="U208" s="31"/>
      <c r="V208" s="31">
        <v>0.25</v>
      </c>
      <c r="W208" s="31"/>
      <c r="X208" s="31"/>
      <c r="Y208" s="31"/>
      <c r="Z208" s="31"/>
      <c r="AA208" s="31"/>
      <c r="AB208" s="31"/>
      <c r="AC208" s="31"/>
      <c r="AD208" s="31"/>
      <c r="AE208" s="31"/>
      <c r="AF208" s="31"/>
      <c r="AG208" s="31"/>
      <c r="AH208" s="31">
        <f t="shared" si="7"/>
        <v>1</v>
      </c>
      <c r="AI208" s="62">
        <v>44958</v>
      </c>
      <c r="AJ208" s="62">
        <v>45138</v>
      </c>
      <c r="AK208" s="44" t="s">
        <v>457</v>
      </c>
      <c r="AL208" s="43" t="s">
        <v>429</v>
      </c>
      <c r="AM208" s="43" t="s">
        <v>612</v>
      </c>
      <c r="AN208" s="44" t="s">
        <v>711</v>
      </c>
      <c r="AO208" s="43" t="s">
        <v>430</v>
      </c>
    </row>
    <row r="209" spans="1:42" ht="114.75" customHeight="1" x14ac:dyDescent="0.25">
      <c r="A209" s="43" t="s">
        <v>40</v>
      </c>
      <c r="B209" s="60" t="s">
        <v>203</v>
      </c>
      <c r="C209" s="60">
        <v>424</v>
      </c>
      <c r="D209" s="61" t="s">
        <v>70</v>
      </c>
      <c r="E209" s="61" t="s">
        <v>70</v>
      </c>
      <c r="F209" s="43" t="s">
        <v>446</v>
      </c>
      <c r="G209" s="43" t="s">
        <v>756</v>
      </c>
      <c r="H209" s="89">
        <v>0.1</v>
      </c>
      <c r="I209" s="213"/>
      <c r="J209" s="31"/>
      <c r="K209" s="31"/>
      <c r="L209" s="31">
        <v>0.05</v>
      </c>
      <c r="M209" s="31"/>
      <c r="N209" s="31">
        <v>0.1</v>
      </c>
      <c r="O209" s="31"/>
      <c r="P209" s="31">
        <v>0.1</v>
      </c>
      <c r="Q209" s="31"/>
      <c r="R209" s="31">
        <v>0.1</v>
      </c>
      <c r="S209" s="31"/>
      <c r="T209" s="31">
        <v>0.1</v>
      </c>
      <c r="U209" s="31"/>
      <c r="V209" s="31">
        <v>0.1</v>
      </c>
      <c r="W209" s="31"/>
      <c r="X209" s="31">
        <v>0.1</v>
      </c>
      <c r="Y209" s="31"/>
      <c r="Z209" s="31">
        <v>0.1</v>
      </c>
      <c r="AA209" s="31"/>
      <c r="AB209" s="31">
        <v>0.1</v>
      </c>
      <c r="AC209" s="31"/>
      <c r="AD209" s="31">
        <v>0.1</v>
      </c>
      <c r="AE209" s="31"/>
      <c r="AF209" s="31">
        <v>0.05</v>
      </c>
      <c r="AG209" s="31"/>
      <c r="AH209" s="31">
        <f t="shared" si="7"/>
        <v>0.99999999999999989</v>
      </c>
      <c r="AI209" s="62">
        <v>44958</v>
      </c>
      <c r="AJ209" s="62">
        <v>45275</v>
      </c>
      <c r="AK209" s="44" t="s">
        <v>458</v>
      </c>
      <c r="AL209" s="43" t="s">
        <v>429</v>
      </c>
      <c r="AM209" s="43" t="s">
        <v>612</v>
      </c>
      <c r="AN209" s="44" t="s">
        <v>711</v>
      </c>
      <c r="AO209" s="43" t="s">
        <v>430</v>
      </c>
    </row>
    <row r="210" spans="1:42" s="38" customFormat="1" ht="114.75" customHeight="1" x14ac:dyDescent="0.25">
      <c r="A210" s="106" t="s">
        <v>40</v>
      </c>
      <c r="B210" s="107" t="s">
        <v>203</v>
      </c>
      <c r="C210" s="107">
        <v>424</v>
      </c>
      <c r="D210" s="153" t="s">
        <v>70</v>
      </c>
      <c r="E210" s="153" t="s">
        <v>70</v>
      </c>
      <c r="F210" s="106" t="s">
        <v>446</v>
      </c>
      <c r="G210" s="125" t="s">
        <v>801</v>
      </c>
      <c r="H210" s="154">
        <v>0.1</v>
      </c>
      <c r="I210" s="213"/>
      <c r="J210" s="109"/>
      <c r="K210" s="109"/>
      <c r="L210" s="109"/>
      <c r="M210" s="109"/>
      <c r="N210" s="130">
        <v>0.1</v>
      </c>
      <c r="O210" s="130"/>
      <c r="P210" s="130">
        <v>0.1</v>
      </c>
      <c r="Q210" s="130"/>
      <c r="R210" s="130">
        <v>0.1</v>
      </c>
      <c r="S210" s="130"/>
      <c r="T210" s="130">
        <v>0.1</v>
      </c>
      <c r="U210" s="130"/>
      <c r="V210" s="130">
        <v>0.1</v>
      </c>
      <c r="W210" s="130"/>
      <c r="X210" s="130">
        <v>0.1</v>
      </c>
      <c r="Y210" s="130"/>
      <c r="Z210" s="130">
        <v>0.1</v>
      </c>
      <c r="AA210" s="130"/>
      <c r="AB210" s="130">
        <v>0.1</v>
      </c>
      <c r="AC210" s="130"/>
      <c r="AD210" s="130">
        <v>0.1</v>
      </c>
      <c r="AE210" s="130"/>
      <c r="AF210" s="130">
        <v>0.1</v>
      </c>
      <c r="AG210" s="130"/>
      <c r="AH210" s="130">
        <f t="shared" ref="AH210" si="14">+J210+L210+N210+P210+R210+T210+V210+X210+Z210+AB210+AD210+AF210</f>
        <v>0.99999999999999989</v>
      </c>
      <c r="AI210" s="155">
        <v>44986</v>
      </c>
      <c r="AJ210" s="155">
        <v>45275</v>
      </c>
      <c r="AK210" s="108" t="s">
        <v>458</v>
      </c>
      <c r="AL210" s="106" t="s">
        <v>429</v>
      </c>
      <c r="AM210" s="106" t="s">
        <v>612</v>
      </c>
      <c r="AN210" s="108" t="s">
        <v>711</v>
      </c>
      <c r="AO210" s="106" t="s">
        <v>430</v>
      </c>
      <c r="AP210" s="38" t="s">
        <v>802</v>
      </c>
    </row>
    <row r="211" spans="1:42" ht="60" hidden="1" x14ac:dyDescent="0.25">
      <c r="A211" s="43" t="s">
        <v>40</v>
      </c>
      <c r="B211" s="60" t="s">
        <v>203</v>
      </c>
      <c r="C211" s="60">
        <v>424</v>
      </c>
      <c r="D211" s="61" t="s">
        <v>70</v>
      </c>
      <c r="E211" s="61" t="s">
        <v>70</v>
      </c>
      <c r="F211" s="43" t="s">
        <v>446</v>
      </c>
      <c r="G211" s="43" t="s">
        <v>459</v>
      </c>
      <c r="H211" s="89">
        <v>0.3</v>
      </c>
      <c r="I211" s="214"/>
      <c r="J211" s="31"/>
      <c r="K211" s="31"/>
      <c r="L211" s="31"/>
      <c r="M211" s="31"/>
      <c r="N211" s="31">
        <v>0.15</v>
      </c>
      <c r="O211" s="31"/>
      <c r="P211" s="31">
        <v>0.15</v>
      </c>
      <c r="Q211" s="31"/>
      <c r="R211" s="31">
        <v>0.1</v>
      </c>
      <c r="S211" s="31"/>
      <c r="T211" s="31">
        <v>0.1</v>
      </c>
      <c r="U211" s="31"/>
      <c r="V211" s="31">
        <v>0.1</v>
      </c>
      <c r="W211" s="31"/>
      <c r="X211" s="31">
        <v>0.1</v>
      </c>
      <c r="Y211" s="31"/>
      <c r="Z211" s="31">
        <v>0.1</v>
      </c>
      <c r="AA211" s="31"/>
      <c r="AB211" s="31">
        <v>0.1</v>
      </c>
      <c r="AC211" s="31"/>
      <c r="AD211" s="31">
        <v>0.1</v>
      </c>
      <c r="AE211" s="31"/>
      <c r="AF211" s="31"/>
      <c r="AG211" s="31"/>
      <c r="AH211" s="31">
        <f t="shared" si="7"/>
        <v>0.99999999999999989</v>
      </c>
      <c r="AI211" s="62">
        <v>44986</v>
      </c>
      <c r="AJ211" s="62">
        <v>45272</v>
      </c>
      <c r="AK211" s="44" t="s">
        <v>460</v>
      </c>
      <c r="AL211" s="43" t="s">
        <v>429</v>
      </c>
      <c r="AM211" s="43" t="s">
        <v>612</v>
      </c>
      <c r="AN211" s="44" t="s">
        <v>711</v>
      </c>
      <c r="AO211" s="43" t="s">
        <v>430</v>
      </c>
    </row>
    <row r="212" spans="1:42" ht="60" hidden="1" x14ac:dyDescent="0.25">
      <c r="A212" s="43" t="s">
        <v>40</v>
      </c>
      <c r="B212" s="60" t="s">
        <v>203</v>
      </c>
      <c r="C212" s="60">
        <v>424</v>
      </c>
      <c r="D212" s="60" t="s">
        <v>70</v>
      </c>
      <c r="E212" s="60" t="s">
        <v>70</v>
      </c>
      <c r="F212" s="43" t="s">
        <v>446</v>
      </c>
      <c r="G212" s="43" t="s">
        <v>628</v>
      </c>
      <c r="H212" s="89">
        <v>1</v>
      </c>
      <c r="I212" s="63">
        <f>+H212</f>
        <v>1</v>
      </c>
      <c r="J212" s="60"/>
      <c r="K212" s="60"/>
      <c r="L212" s="60"/>
      <c r="M212" s="60"/>
      <c r="N212" s="60"/>
      <c r="O212" s="60"/>
      <c r="P212" s="63">
        <v>0.25</v>
      </c>
      <c r="Q212" s="60"/>
      <c r="R212" s="60"/>
      <c r="S212" s="60"/>
      <c r="T212" s="60"/>
      <c r="U212" s="60"/>
      <c r="V212" s="63">
        <v>0.25</v>
      </c>
      <c r="W212" s="60"/>
      <c r="X212" s="60"/>
      <c r="Y212" s="60"/>
      <c r="Z212" s="60"/>
      <c r="AA212" s="60"/>
      <c r="AB212" s="63">
        <v>0.25</v>
      </c>
      <c r="AC212" s="60"/>
      <c r="AD212" s="60"/>
      <c r="AE212" s="60"/>
      <c r="AF212" s="63">
        <v>0.25</v>
      </c>
      <c r="AG212" s="60"/>
      <c r="AH212" s="31">
        <f>+J212+L212+N212+P212+R212+T212+V212+X212+Z212+AB212+AD212+AF212</f>
        <v>1</v>
      </c>
      <c r="AI212" s="64">
        <v>45017</v>
      </c>
      <c r="AJ212" s="64">
        <v>45291</v>
      </c>
      <c r="AK212" s="43" t="s">
        <v>629</v>
      </c>
      <c r="AL212" s="43" t="s">
        <v>429</v>
      </c>
      <c r="AM212" s="43" t="s">
        <v>612</v>
      </c>
      <c r="AN212" s="44" t="s">
        <v>711</v>
      </c>
      <c r="AO212" s="43" t="s">
        <v>430</v>
      </c>
    </row>
    <row r="213" spans="1:42" s="36" customFormat="1" ht="134.25" customHeight="1" x14ac:dyDescent="0.25">
      <c r="A213" s="43" t="s">
        <v>40</v>
      </c>
      <c r="B213" s="60" t="s">
        <v>203</v>
      </c>
      <c r="C213" s="60">
        <v>424</v>
      </c>
      <c r="D213" s="226">
        <v>130</v>
      </c>
      <c r="E213" s="279">
        <v>3618802000</v>
      </c>
      <c r="F213" s="43" t="s">
        <v>662</v>
      </c>
      <c r="G213" s="44" t="s">
        <v>461</v>
      </c>
      <c r="H213" s="31">
        <v>0.1</v>
      </c>
      <c r="I213" s="240">
        <f>+H213+H215+H216+H217+H218+H219</f>
        <v>1</v>
      </c>
      <c r="J213" s="63"/>
      <c r="K213" s="63"/>
      <c r="L213" s="63">
        <v>0.3</v>
      </c>
      <c r="M213" s="63"/>
      <c r="N213" s="63">
        <v>0.3</v>
      </c>
      <c r="O213" s="63"/>
      <c r="P213" s="63">
        <v>0.4</v>
      </c>
      <c r="Q213" s="63"/>
      <c r="R213" s="63"/>
      <c r="S213" s="63"/>
      <c r="T213" s="63"/>
      <c r="U213" s="63"/>
      <c r="V213" s="63"/>
      <c r="W213" s="63"/>
      <c r="X213" s="63"/>
      <c r="Y213" s="63"/>
      <c r="Z213" s="63"/>
      <c r="AA213" s="63"/>
      <c r="AB213" s="63"/>
      <c r="AC213" s="63"/>
      <c r="AD213" s="63"/>
      <c r="AE213" s="63"/>
      <c r="AF213" s="63"/>
      <c r="AG213" s="60"/>
      <c r="AH213" s="63">
        <f>SUM(J213+L213+N213+P213+R213+T213+V213+X213+Z213+AB213+AD213+AF213)</f>
        <v>1</v>
      </c>
      <c r="AI213" s="64">
        <v>44958</v>
      </c>
      <c r="AJ213" s="64">
        <v>45046</v>
      </c>
      <c r="AK213" s="44" t="s">
        <v>462</v>
      </c>
      <c r="AL213" s="43" t="s">
        <v>463</v>
      </c>
      <c r="AM213" s="44" t="s">
        <v>464</v>
      </c>
      <c r="AN213" s="25" t="s">
        <v>465</v>
      </c>
      <c r="AO213" s="25" t="s">
        <v>223</v>
      </c>
    </row>
    <row r="214" spans="1:42" s="36" customFormat="1" ht="134.25" customHeight="1" x14ac:dyDescent="0.25">
      <c r="A214" s="106" t="s">
        <v>40</v>
      </c>
      <c r="B214" s="107" t="s">
        <v>203</v>
      </c>
      <c r="C214" s="107">
        <v>424</v>
      </c>
      <c r="D214" s="227"/>
      <c r="E214" s="280"/>
      <c r="F214" s="106" t="s">
        <v>662</v>
      </c>
      <c r="G214" s="108" t="s">
        <v>461</v>
      </c>
      <c r="H214" s="109">
        <v>0.1</v>
      </c>
      <c r="I214" s="257"/>
      <c r="J214" s="110"/>
      <c r="K214" s="110"/>
      <c r="L214" s="110"/>
      <c r="M214" s="110"/>
      <c r="N214" s="110">
        <v>0.3</v>
      </c>
      <c r="O214" s="110"/>
      <c r="P214" s="110">
        <v>0.4</v>
      </c>
      <c r="Q214" s="110"/>
      <c r="R214" s="110">
        <v>0.3</v>
      </c>
      <c r="S214" s="110"/>
      <c r="T214" s="110"/>
      <c r="U214" s="110"/>
      <c r="V214" s="110"/>
      <c r="W214" s="110"/>
      <c r="X214" s="110"/>
      <c r="Y214" s="110"/>
      <c r="Z214" s="110"/>
      <c r="AA214" s="110"/>
      <c r="AB214" s="110"/>
      <c r="AC214" s="110"/>
      <c r="AD214" s="110"/>
      <c r="AE214" s="110"/>
      <c r="AF214" s="110"/>
      <c r="AG214" s="111"/>
      <c r="AH214" s="135">
        <f>SUM(J214+L214+N214+P214+R214+T214+V214+X214+Z214+AB214+AD214+AF214)</f>
        <v>1</v>
      </c>
      <c r="AI214" s="113">
        <v>44986</v>
      </c>
      <c r="AJ214" s="113">
        <v>45076</v>
      </c>
      <c r="AK214" s="108" t="s">
        <v>462</v>
      </c>
      <c r="AL214" s="106" t="s">
        <v>463</v>
      </c>
      <c r="AM214" s="108" t="s">
        <v>464</v>
      </c>
      <c r="AN214" s="114" t="s">
        <v>465</v>
      </c>
      <c r="AO214" s="145" t="s">
        <v>785</v>
      </c>
      <c r="AP214" s="146" t="s">
        <v>786</v>
      </c>
    </row>
    <row r="215" spans="1:42" s="36" customFormat="1" ht="121.5" hidden="1" customHeight="1" x14ac:dyDescent="0.25">
      <c r="A215" s="43" t="s">
        <v>40</v>
      </c>
      <c r="B215" s="60" t="s">
        <v>203</v>
      </c>
      <c r="C215" s="60">
        <v>424</v>
      </c>
      <c r="D215" s="227"/>
      <c r="E215" s="280"/>
      <c r="F215" s="43" t="s">
        <v>662</v>
      </c>
      <c r="G215" s="44" t="s">
        <v>466</v>
      </c>
      <c r="H215" s="31">
        <v>0.2</v>
      </c>
      <c r="I215" s="257"/>
      <c r="J215" s="63"/>
      <c r="K215" s="63"/>
      <c r="L215" s="63"/>
      <c r="M215" s="63"/>
      <c r="N215" s="63"/>
      <c r="O215" s="63"/>
      <c r="P215" s="63">
        <v>0.3</v>
      </c>
      <c r="Q215" s="63"/>
      <c r="R215" s="63">
        <v>0.3</v>
      </c>
      <c r="S215" s="63"/>
      <c r="T215" s="63">
        <v>0.4</v>
      </c>
      <c r="U215" s="63"/>
      <c r="V215" s="63"/>
      <c r="W215" s="63"/>
      <c r="X215" s="63"/>
      <c r="Y215" s="63"/>
      <c r="Z215" s="63"/>
      <c r="AA215" s="63"/>
      <c r="AB215" s="63"/>
      <c r="AC215" s="63"/>
      <c r="AD215" s="63"/>
      <c r="AE215" s="63"/>
      <c r="AF215" s="63"/>
      <c r="AG215" s="60"/>
      <c r="AH215" s="63">
        <f t="shared" ref="AH215:AH223" si="15">SUM(J215+L215+N215+P215+R215+T215+V215+X215+Z215+AB215+AD215+AF215)</f>
        <v>1</v>
      </c>
      <c r="AI215" s="64">
        <v>45017</v>
      </c>
      <c r="AJ215" s="64">
        <v>45107</v>
      </c>
      <c r="AK215" s="44" t="s">
        <v>467</v>
      </c>
      <c r="AL215" s="43" t="s">
        <v>463</v>
      </c>
      <c r="AM215" s="44" t="s">
        <v>464</v>
      </c>
      <c r="AN215" s="25" t="s">
        <v>465</v>
      </c>
      <c r="AO215" s="25" t="s">
        <v>223</v>
      </c>
    </row>
    <row r="216" spans="1:42" s="36" customFormat="1" ht="126" hidden="1" customHeight="1" x14ac:dyDescent="0.25">
      <c r="A216" s="43" t="s">
        <v>40</v>
      </c>
      <c r="B216" s="60" t="s">
        <v>203</v>
      </c>
      <c r="C216" s="60">
        <v>424</v>
      </c>
      <c r="D216" s="227"/>
      <c r="E216" s="280"/>
      <c r="F216" s="43" t="s">
        <v>662</v>
      </c>
      <c r="G216" s="44" t="s">
        <v>468</v>
      </c>
      <c r="H216" s="31">
        <v>0.2</v>
      </c>
      <c r="I216" s="257"/>
      <c r="J216" s="63"/>
      <c r="K216" s="63"/>
      <c r="L216" s="63"/>
      <c r="M216" s="63"/>
      <c r="N216" s="63"/>
      <c r="O216" s="63"/>
      <c r="P216" s="63"/>
      <c r="Q216" s="63"/>
      <c r="R216" s="63"/>
      <c r="S216" s="63"/>
      <c r="T216" s="63">
        <v>0.5</v>
      </c>
      <c r="U216" s="63"/>
      <c r="V216" s="63">
        <v>0.5</v>
      </c>
      <c r="W216" s="63"/>
      <c r="X216" s="63"/>
      <c r="Y216" s="63"/>
      <c r="Z216" s="63"/>
      <c r="AA216" s="63"/>
      <c r="AB216" s="63"/>
      <c r="AC216" s="63"/>
      <c r="AD216" s="63"/>
      <c r="AE216" s="63"/>
      <c r="AF216" s="63"/>
      <c r="AG216" s="60"/>
      <c r="AH216" s="63">
        <f t="shared" si="15"/>
        <v>1</v>
      </c>
      <c r="AI216" s="64">
        <v>45078</v>
      </c>
      <c r="AJ216" s="64">
        <v>45138</v>
      </c>
      <c r="AK216" s="44" t="s">
        <v>469</v>
      </c>
      <c r="AL216" s="43" t="s">
        <v>463</v>
      </c>
      <c r="AM216" s="44" t="s">
        <v>464</v>
      </c>
      <c r="AN216" s="25" t="s">
        <v>465</v>
      </c>
      <c r="AO216" s="25" t="s">
        <v>223</v>
      </c>
    </row>
    <row r="217" spans="1:42" s="36" customFormat="1" ht="120.75" hidden="1" customHeight="1" x14ac:dyDescent="0.25">
      <c r="A217" s="43" t="s">
        <v>40</v>
      </c>
      <c r="B217" s="60" t="s">
        <v>203</v>
      </c>
      <c r="C217" s="60">
        <v>424</v>
      </c>
      <c r="D217" s="227"/>
      <c r="E217" s="280"/>
      <c r="F217" s="43" t="s">
        <v>662</v>
      </c>
      <c r="G217" s="44" t="s">
        <v>470</v>
      </c>
      <c r="H217" s="31">
        <v>0.25</v>
      </c>
      <c r="I217" s="257"/>
      <c r="J217" s="63"/>
      <c r="K217" s="63"/>
      <c r="L217" s="63"/>
      <c r="M217" s="63"/>
      <c r="N217" s="63"/>
      <c r="O217" s="63"/>
      <c r="P217" s="63"/>
      <c r="Q217" s="63"/>
      <c r="R217" s="63"/>
      <c r="S217" s="63"/>
      <c r="T217" s="63">
        <v>0.3</v>
      </c>
      <c r="U217" s="63"/>
      <c r="V217" s="63">
        <v>0.2</v>
      </c>
      <c r="W217" s="63"/>
      <c r="X217" s="63">
        <v>0.3</v>
      </c>
      <c r="Y217" s="63"/>
      <c r="Z217" s="63">
        <v>0.2</v>
      </c>
      <c r="AA217" s="63"/>
      <c r="AB217" s="63"/>
      <c r="AC217" s="63"/>
      <c r="AD217" s="63"/>
      <c r="AE217" s="63"/>
      <c r="AF217" s="63"/>
      <c r="AG217" s="60"/>
      <c r="AH217" s="63">
        <f t="shared" si="15"/>
        <v>1</v>
      </c>
      <c r="AI217" s="64">
        <v>45078</v>
      </c>
      <c r="AJ217" s="64">
        <v>45199</v>
      </c>
      <c r="AK217" s="44" t="s">
        <v>471</v>
      </c>
      <c r="AL217" s="43" t="s">
        <v>463</v>
      </c>
      <c r="AM217" s="44" t="s">
        <v>464</v>
      </c>
      <c r="AN217" s="25" t="s">
        <v>465</v>
      </c>
      <c r="AO217" s="25" t="s">
        <v>223</v>
      </c>
    </row>
    <row r="218" spans="1:42" s="36" customFormat="1" ht="119.25" hidden="1" customHeight="1" x14ac:dyDescent="0.25">
      <c r="A218" s="43" t="s">
        <v>40</v>
      </c>
      <c r="B218" s="60" t="s">
        <v>203</v>
      </c>
      <c r="C218" s="60">
        <v>424</v>
      </c>
      <c r="D218" s="227"/>
      <c r="E218" s="280"/>
      <c r="F218" s="43" t="s">
        <v>662</v>
      </c>
      <c r="G218" s="44" t="s">
        <v>472</v>
      </c>
      <c r="H218" s="31">
        <v>0.2</v>
      </c>
      <c r="I218" s="257"/>
      <c r="J218" s="63"/>
      <c r="K218" s="63"/>
      <c r="L218" s="63"/>
      <c r="M218" s="63"/>
      <c r="N218" s="63"/>
      <c r="O218" s="63"/>
      <c r="P218" s="63"/>
      <c r="Q218" s="63"/>
      <c r="R218" s="63"/>
      <c r="S218" s="63"/>
      <c r="T218" s="63"/>
      <c r="U218" s="63"/>
      <c r="V218" s="63"/>
      <c r="W218" s="63"/>
      <c r="X218" s="63">
        <v>0.5</v>
      </c>
      <c r="Y218" s="63"/>
      <c r="Z218" s="63">
        <v>0.4</v>
      </c>
      <c r="AA218" s="63"/>
      <c r="AB218" s="63"/>
      <c r="AC218" s="63"/>
      <c r="AD218" s="63">
        <v>0.1</v>
      </c>
      <c r="AE218" s="63"/>
      <c r="AF218" s="63"/>
      <c r="AG218" s="60"/>
      <c r="AH218" s="63">
        <f t="shared" si="15"/>
        <v>1</v>
      </c>
      <c r="AI218" s="64">
        <v>45139</v>
      </c>
      <c r="AJ218" s="64">
        <v>45260</v>
      </c>
      <c r="AK218" s="44" t="s">
        <v>473</v>
      </c>
      <c r="AL218" s="43" t="s">
        <v>463</v>
      </c>
      <c r="AM218" s="44" t="s">
        <v>464</v>
      </c>
      <c r="AN218" s="25" t="s">
        <v>465</v>
      </c>
      <c r="AO218" s="25" t="s">
        <v>223</v>
      </c>
    </row>
    <row r="219" spans="1:42" s="36" customFormat="1" ht="134.25" hidden="1" customHeight="1" x14ac:dyDescent="0.25">
      <c r="A219" s="43" t="s">
        <v>40</v>
      </c>
      <c r="B219" s="60" t="s">
        <v>203</v>
      </c>
      <c r="C219" s="60">
        <v>424</v>
      </c>
      <c r="D219" s="228"/>
      <c r="E219" s="280"/>
      <c r="F219" s="43" t="s">
        <v>662</v>
      </c>
      <c r="G219" s="44" t="s">
        <v>474</v>
      </c>
      <c r="H219" s="31">
        <v>0.05</v>
      </c>
      <c r="I219" s="258"/>
      <c r="J219" s="63"/>
      <c r="K219" s="63"/>
      <c r="L219" s="63"/>
      <c r="M219" s="63"/>
      <c r="N219" s="63"/>
      <c r="O219" s="63"/>
      <c r="P219" s="63"/>
      <c r="Q219" s="63"/>
      <c r="R219" s="63"/>
      <c r="S219" s="63"/>
      <c r="T219" s="63"/>
      <c r="U219" s="63"/>
      <c r="V219" s="63"/>
      <c r="W219" s="63"/>
      <c r="X219" s="30"/>
      <c r="Y219" s="63"/>
      <c r="Z219" s="30"/>
      <c r="AA219" s="63"/>
      <c r="AB219" s="63"/>
      <c r="AC219" s="63"/>
      <c r="AD219" s="63">
        <v>0.5</v>
      </c>
      <c r="AE219" s="63"/>
      <c r="AF219" s="63">
        <v>0.5</v>
      </c>
      <c r="AG219" s="60"/>
      <c r="AH219" s="63">
        <f>SUM(J219+L219+N219+P219+R219+T219+V219+AD219+AF219+AB219)</f>
        <v>1</v>
      </c>
      <c r="AI219" s="64">
        <v>45231</v>
      </c>
      <c r="AJ219" s="64">
        <v>45290</v>
      </c>
      <c r="AK219" s="44" t="s">
        <v>475</v>
      </c>
      <c r="AL219" s="43" t="s">
        <v>463</v>
      </c>
      <c r="AM219" s="44" t="s">
        <v>464</v>
      </c>
      <c r="AN219" s="25" t="s">
        <v>465</v>
      </c>
      <c r="AO219" s="25" t="s">
        <v>223</v>
      </c>
    </row>
    <row r="220" spans="1:42" s="36" customFormat="1" ht="105" x14ac:dyDescent="0.25">
      <c r="A220" s="43" t="s">
        <v>40</v>
      </c>
      <c r="B220" s="60" t="s">
        <v>203</v>
      </c>
      <c r="C220" s="60">
        <v>424</v>
      </c>
      <c r="D220" s="226">
        <v>183</v>
      </c>
      <c r="E220" s="280"/>
      <c r="F220" s="43" t="s">
        <v>662</v>
      </c>
      <c r="G220" s="44" t="s">
        <v>476</v>
      </c>
      <c r="H220" s="31">
        <v>0.2</v>
      </c>
      <c r="I220" s="240">
        <f>SUM(H220+H222+H223+H224+H225+H226)</f>
        <v>1</v>
      </c>
      <c r="J220" s="63"/>
      <c r="K220" s="63"/>
      <c r="L220" s="63">
        <v>0.4</v>
      </c>
      <c r="M220" s="63"/>
      <c r="N220" s="63">
        <v>0.3</v>
      </c>
      <c r="O220" s="63"/>
      <c r="P220" s="63">
        <v>0.3</v>
      </c>
      <c r="Q220" s="63"/>
      <c r="R220" s="30"/>
      <c r="S220" s="63"/>
      <c r="T220" s="63"/>
      <c r="U220" s="63"/>
      <c r="V220" s="63"/>
      <c r="W220" s="63"/>
      <c r="X220" s="63"/>
      <c r="Y220" s="63"/>
      <c r="Z220" s="63"/>
      <c r="AA220" s="63"/>
      <c r="AB220" s="63"/>
      <c r="AC220" s="63"/>
      <c r="AD220" s="63"/>
      <c r="AE220" s="63"/>
      <c r="AF220" s="63"/>
      <c r="AG220" s="63"/>
      <c r="AH220" s="63">
        <f>SUM(J220+L220+N220+P220+R220+T220+V220+AD220+AF220+AB220)</f>
        <v>1</v>
      </c>
      <c r="AI220" s="64">
        <v>44958</v>
      </c>
      <c r="AJ220" s="64">
        <v>45046</v>
      </c>
      <c r="AK220" s="44" t="s">
        <v>462</v>
      </c>
      <c r="AL220" s="43" t="s">
        <v>463</v>
      </c>
      <c r="AM220" s="44" t="s">
        <v>464</v>
      </c>
      <c r="AN220" s="25" t="s">
        <v>465</v>
      </c>
      <c r="AO220" s="25" t="s">
        <v>223</v>
      </c>
    </row>
    <row r="221" spans="1:42" s="36" customFormat="1" ht="105" x14ac:dyDescent="0.25">
      <c r="A221" s="106" t="s">
        <v>40</v>
      </c>
      <c r="B221" s="107" t="s">
        <v>203</v>
      </c>
      <c r="C221" s="107">
        <v>424</v>
      </c>
      <c r="D221" s="227"/>
      <c r="E221" s="280"/>
      <c r="F221" s="106" t="s">
        <v>662</v>
      </c>
      <c r="G221" s="108" t="s">
        <v>476</v>
      </c>
      <c r="H221" s="109">
        <v>0.2</v>
      </c>
      <c r="I221" s="257"/>
      <c r="J221" s="110"/>
      <c r="K221" s="110"/>
      <c r="L221" s="110"/>
      <c r="M221" s="110"/>
      <c r="N221" s="110">
        <v>0.4</v>
      </c>
      <c r="O221" s="110"/>
      <c r="P221" s="110">
        <v>0.3</v>
      </c>
      <c r="Q221" s="110"/>
      <c r="R221" s="147">
        <v>0.3</v>
      </c>
      <c r="S221" s="110"/>
      <c r="T221" s="110"/>
      <c r="U221" s="110"/>
      <c r="V221" s="110"/>
      <c r="W221" s="110"/>
      <c r="X221" s="110"/>
      <c r="Y221" s="110"/>
      <c r="Z221" s="110"/>
      <c r="AA221" s="110"/>
      <c r="AB221" s="110"/>
      <c r="AC221" s="110"/>
      <c r="AD221" s="110"/>
      <c r="AE221" s="110"/>
      <c r="AF221" s="135"/>
      <c r="AG221" s="135"/>
      <c r="AH221" s="135">
        <f>SUM(J221+L221+N221+P221+R221+T221+V221+AD221+AF221+AB221)</f>
        <v>1</v>
      </c>
      <c r="AI221" s="113">
        <v>44986</v>
      </c>
      <c r="AJ221" s="113">
        <v>45076</v>
      </c>
      <c r="AK221" s="108" t="s">
        <v>462</v>
      </c>
      <c r="AL221" s="106" t="s">
        <v>463</v>
      </c>
      <c r="AM221" s="108" t="s">
        <v>464</v>
      </c>
      <c r="AN221" s="114" t="s">
        <v>465</v>
      </c>
      <c r="AO221" s="145" t="s">
        <v>785</v>
      </c>
      <c r="AP221" s="146" t="s">
        <v>787</v>
      </c>
    </row>
    <row r="222" spans="1:42" s="36" customFormat="1" ht="90.75" hidden="1" x14ac:dyDescent="0.25">
      <c r="A222" s="43" t="s">
        <v>40</v>
      </c>
      <c r="B222" s="60" t="s">
        <v>203</v>
      </c>
      <c r="C222" s="60">
        <v>424</v>
      </c>
      <c r="D222" s="227"/>
      <c r="E222" s="280"/>
      <c r="F222" s="43" t="s">
        <v>662</v>
      </c>
      <c r="G222" s="44" t="s">
        <v>477</v>
      </c>
      <c r="H222" s="31">
        <v>0.05</v>
      </c>
      <c r="I222" s="227"/>
      <c r="J222" s="63"/>
      <c r="K222" s="63"/>
      <c r="L222" s="63"/>
      <c r="M222" s="63"/>
      <c r="N222" s="63"/>
      <c r="O222" s="63"/>
      <c r="P222" s="30"/>
      <c r="Q222" s="63"/>
      <c r="R222" s="63">
        <v>0.3</v>
      </c>
      <c r="S222" s="63"/>
      <c r="T222" s="63">
        <v>0.4</v>
      </c>
      <c r="U222" s="63"/>
      <c r="V222" s="63">
        <v>0.3</v>
      </c>
      <c r="W222" s="63"/>
      <c r="X222" s="63"/>
      <c r="Y222" s="63"/>
      <c r="Z222" s="63"/>
      <c r="AA222" s="63"/>
      <c r="AB222" s="63"/>
      <c r="AC222" s="63"/>
      <c r="AD222" s="63"/>
      <c r="AE222" s="63"/>
      <c r="AF222" s="63"/>
      <c r="AG222" s="63"/>
      <c r="AH222" s="63">
        <f>SUM(J222+L222+N222+P222+R222+T222+V222+AD222+AF222+AB222)</f>
        <v>1</v>
      </c>
      <c r="AI222" s="64">
        <v>45047</v>
      </c>
      <c r="AJ222" s="64">
        <v>45137</v>
      </c>
      <c r="AK222" s="44" t="s">
        <v>467</v>
      </c>
      <c r="AL222" s="43" t="s">
        <v>463</v>
      </c>
      <c r="AM222" s="44" t="s">
        <v>464</v>
      </c>
      <c r="AN222" s="25" t="s">
        <v>465</v>
      </c>
      <c r="AO222" s="25" t="s">
        <v>223</v>
      </c>
    </row>
    <row r="223" spans="1:42" s="36" customFormat="1" ht="90.75" hidden="1" x14ac:dyDescent="0.25">
      <c r="A223" s="43" t="s">
        <v>40</v>
      </c>
      <c r="B223" s="60" t="s">
        <v>203</v>
      </c>
      <c r="C223" s="60">
        <v>424</v>
      </c>
      <c r="D223" s="227"/>
      <c r="E223" s="280"/>
      <c r="F223" s="43" t="s">
        <v>662</v>
      </c>
      <c r="G223" s="44" t="s">
        <v>478</v>
      </c>
      <c r="H223" s="31">
        <v>0.25</v>
      </c>
      <c r="I223" s="227"/>
      <c r="J223" s="63"/>
      <c r="K223" s="63"/>
      <c r="L223" s="63"/>
      <c r="M223" s="63"/>
      <c r="N223" s="63"/>
      <c r="O223" s="63"/>
      <c r="P223" s="63"/>
      <c r="Q223" s="63"/>
      <c r="R223" s="63"/>
      <c r="S223" s="63"/>
      <c r="T223" s="63">
        <v>0.5</v>
      </c>
      <c r="U223" s="63"/>
      <c r="V223" s="63">
        <v>0.5</v>
      </c>
      <c r="W223" s="63"/>
      <c r="X223" s="63"/>
      <c r="Y223" s="63"/>
      <c r="Z223" s="63"/>
      <c r="AA223" s="63"/>
      <c r="AB223" s="63"/>
      <c r="AC223" s="63"/>
      <c r="AD223" s="63"/>
      <c r="AE223" s="63"/>
      <c r="AF223" s="63"/>
      <c r="AG223" s="63"/>
      <c r="AH223" s="63">
        <f t="shared" si="15"/>
        <v>1</v>
      </c>
      <c r="AI223" s="64">
        <v>45078</v>
      </c>
      <c r="AJ223" s="64">
        <v>45138</v>
      </c>
      <c r="AK223" s="44" t="s">
        <v>469</v>
      </c>
      <c r="AL223" s="43" t="s">
        <v>463</v>
      </c>
      <c r="AM223" s="44" t="s">
        <v>464</v>
      </c>
      <c r="AN223" s="25" t="s">
        <v>465</v>
      </c>
      <c r="AO223" s="25" t="s">
        <v>223</v>
      </c>
    </row>
    <row r="224" spans="1:42" s="36" customFormat="1" ht="150" hidden="1" x14ac:dyDescent="0.25">
      <c r="A224" s="43" t="s">
        <v>40</v>
      </c>
      <c r="B224" s="60" t="s">
        <v>203</v>
      </c>
      <c r="C224" s="60">
        <v>424</v>
      </c>
      <c r="D224" s="227"/>
      <c r="E224" s="280"/>
      <c r="F224" s="43" t="s">
        <v>662</v>
      </c>
      <c r="G224" s="44" t="s">
        <v>479</v>
      </c>
      <c r="H224" s="31">
        <v>0.25</v>
      </c>
      <c r="I224" s="227"/>
      <c r="J224" s="63"/>
      <c r="K224" s="63"/>
      <c r="L224" s="63"/>
      <c r="M224" s="63"/>
      <c r="N224" s="63"/>
      <c r="O224" s="63"/>
      <c r="P224" s="63"/>
      <c r="Q224" s="63"/>
      <c r="R224" s="30"/>
      <c r="S224" s="63"/>
      <c r="T224" s="63">
        <v>0.3</v>
      </c>
      <c r="U224" s="63"/>
      <c r="V224" s="63">
        <v>0.2</v>
      </c>
      <c r="W224" s="63"/>
      <c r="X224" s="63">
        <v>0.3</v>
      </c>
      <c r="Y224" s="63"/>
      <c r="Z224" s="63">
        <v>0.2</v>
      </c>
      <c r="AA224" s="63"/>
      <c r="AB224" s="63"/>
      <c r="AC224" s="63"/>
      <c r="AD224" s="63"/>
      <c r="AE224" s="63"/>
      <c r="AF224" s="63"/>
      <c r="AG224" s="63"/>
      <c r="AH224" s="63">
        <f>SUM(J224+L224+N224+P224+X224+T224+V224+Z224+AB224+AD224+AF224)</f>
        <v>1</v>
      </c>
      <c r="AI224" s="64">
        <v>45078</v>
      </c>
      <c r="AJ224" s="64">
        <v>45199</v>
      </c>
      <c r="AK224" s="44" t="s">
        <v>480</v>
      </c>
      <c r="AL224" s="43" t="s">
        <v>463</v>
      </c>
      <c r="AM224" s="44" t="s">
        <v>464</v>
      </c>
      <c r="AN224" s="25" t="s">
        <v>465</v>
      </c>
      <c r="AO224" s="25" t="s">
        <v>223</v>
      </c>
    </row>
    <row r="225" spans="1:42" s="36" customFormat="1" ht="90.75" hidden="1" x14ac:dyDescent="0.25">
      <c r="A225" s="43" t="s">
        <v>40</v>
      </c>
      <c r="B225" s="60" t="s">
        <v>203</v>
      </c>
      <c r="C225" s="60">
        <v>424</v>
      </c>
      <c r="D225" s="227"/>
      <c r="E225" s="280"/>
      <c r="F225" s="43" t="s">
        <v>662</v>
      </c>
      <c r="G225" s="44" t="s">
        <v>481</v>
      </c>
      <c r="H225" s="31">
        <v>0.2</v>
      </c>
      <c r="I225" s="227"/>
      <c r="J225" s="63"/>
      <c r="K225" s="63"/>
      <c r="L225" s="63"/>
      <c r="M225" s="63"/>
      <c r="N225" s="63"/>
      <c r="O225" s="63"/>
      <c r="P225" s="63"/>
      <c r="Q225" s="63"/>
      <c r="R225" s="63"/>
      <c r="S225" s="63"/>
      <c r="T225" s="30"/>
      <c r="U225" s="63"/>
      <c r="V225" s="30"/>
      <c r="W225" s="63"/>
      <c r="X225" s="63">
        <v>0.5</v>
      </c>
      <c r="Y225" s="63"/>
      <c r="Z225" s="63">
        <v>0.4</v>
      </c>
      <c r="AA225" s="63"/>
      <c r="AB225" s="63"/>
      <c r="AC225" s="63"/>
      <c r="AD225" s="63">
        <v>0.1</v>
      </c>
      <c r="AE225" s="63"/>
      <c r="AF225" s="63"/>
      <c r="AG225" s="63"/>
      <c r="AH225" s="63">
        <f>SUM(J225+L225+N225+P225+R225+X225+AD225+AB225+AF225+Z225)</f>
        <v>1</v>
      </c>
      <c r="AI225" s="64">
        <v>45139</v>
      </c>
      <c r="AJ225" s="64">
        <v>45260</v>
      </c>
      <c r="AK225" s="44" t="s">
        <v>473</v>
      </c>
      <c r="AL225" s="43" t="s">
        <v>463</v>
      </c>
      <c r="AM225" s="44" t="s">
        <v>464</v>
      </c>
      <c r="AN225" s="25" t="s">
        <v>465</v>
      </c>
      <c r="AO225" s="25" t="s">
        <v>223</v>
      </c>
    </row>
    <row r="226" spans="1:42" s="36" customFormat="1" ht="90.75" hidden="1" x14ac:dyDescent="0.25">
      <c r="A226" s="43" t="s">
        <v>40</v>
      </c>
      <c r="B226" s="60" t="s">
        <v>203</v>
      </c>
      <c r="C226" s="60">
        <v>424</v>
      </c>
      <c r="D226" s="228"/>
      <c r="E226" s="281"/>
      <c r="F226" s="84" t="s">
        <v>662</v>
      </c>
      <c r="G226" s="46" t="s">
        <v>482</v>
      </c>
      <c r="H226" s="37">
        <v>0.05</v>
      </c>
      <c r="I226" s="227"/>
      <c r="J226" s="85"/>
      <c r="K226" s="85"/>
      <c r="L226" s="85"/>
      <c r="M226" s="85"/>
      <c r="N226" s="85"/>
      <c r="O226" s="85"/>
      <c r="P226" s="85"/>
      <c r="Q226" s="85"/>
      <c r="R226" s="85"/>
      <c r="S226" s="85"/>
      <c r="T226" s="85"/>
      <c r="U226" s="85"/>
      <c r="V226" s="85"/>
      <c r="W226" s="85"/>
      <c r="X226" s="30"/>
      <c r="Y226" s="85"/>
      <c r="Z226" s="30"/>
      <c r="AA226" s="85"/>
      <c r="AB226" s="85"/>
      <c r="AC226" s="85"/>
      <c r="AD226" s="85">
        <v>0.5</v>
      </c>
      <c r="AE226" s="85"/>
      <c r="AF226" s="85">
        <v>0.5</v>
      </c>
      <c r="AG226" s="85"/>
      <c r="AH226" s="85">
        <f>SUM(J226+L226+N226+P226+R226+X226+AD226+AB226+AF226+Z226)</f>
        <v>1</v>
      </c>
      <c r="AI226" s="86">
        <v>45231</v>
      </c>
      <c r="AJ226" s="86">
        <v>45290</v>
      </c>
      <c r="AK226" s="46" t="s">
        <v>475</v>
      </c>
      <c r="AL226" s="84" t="s">
        <v>463</v>
      </c>
      <c r="AM226" s="46" t="s">
        <v>464</v>
      </c>
      <c r="AN226" s="25" t="s">
        <v>465</v>
      </c>
      <c r="AO226" s="25" t="s">
        <v>223</v>
      </c>
    </row>
    <row r="227" spans="1:42" s="36" customFormat="1" ht="98.25" hidden="1" customHeight="1" x14ac:dyDescent="0.25">
      <c r="A227" s="43" t="s">
        <v>40</v>
      </c>
      <c r="B227" s="60" t="s">
        <v>203</v>
      </c>
      <c r="C227" s="60">
        <v>420</v>
      </c>
      <c r="D227" s="60" t="s">
        <v>70</v>
      </c>
      <c r="E227" s="60" t="s">
        <v>70</v>
      </c>
      <c r="F227" s="43" t="s">
        <v>483</v>
      </c>
      <c r="G227" s="44" t="s">
        <v>484</v>
      </c>
      <c r="H227" s="31">
        <v>0.2</v>
      </c>
      <c r="I227" s="240">
        <v>1</v>
      </c>
      <c r="J227" s="63"/>
      <c r="K227" s="63"/>
      <c r="L227" s="63"/>
      <c r="M227" s="63"/>
      <c r="N227" s="63"/>
      <c r="O227" s="63"/>
      <c r="P227" s="63">
        <v>0.15</v>
      </c>
      <c r="Q227" s="63"/>
      <c r="R227" s="63">
        <v>0.25</v>
      </c>
      <c r="S227" s="63"/>
      <c r="T227" s="63">
        <v>0.3</v>
      </c>
      <c r="U227" s="63"/>
      <c r="V227" s="63">
        <v>0.3</v>
      </c>
      <c r="W227" s="63"/>
      <c r="X227" s="56"/>
      <c r="Y227" s="63"/>
      <c r="Z227" s="56"/>
      <c r="AA227" s="63"/>
      <c r="AB227" s="63"/>
      <c r="AC227" s="63"/>
      <c r="AD227" s="63"/>
      <c r="AE227" s="63"/>
      <c r="AF227" s="63"/>
      <c r="AG227" s="63"/>
      <c r="AH227" s="85">
        <f>SUM(J227+L227+N227+P227+R227+T227+AD227+AB227+AF227+V227)</f>
        <v>1</v>
      </c>
      <c r="AI227" s="64">
        <v>45017</v>
      </c>
      <c r="AJ227" s="64">
        <v>45137</v>
      </c>
      <c r="AK227" s="44" t="s">
        <v>485</v>
      </c>
      <c r="AL227" s="84" t="s">
        <v>463</v>
      </c>
      <c r="AM227" s="46" t="s">
        <v>464</v>
      </c>
      <c r="AN227" s="25" t="s">
        <v>465</v>
      </c>
      <c r="AO227" s="25" t="s">
        <v>223</v>
      </c>
    </row>
    <row r="228" spans="1:42" s="35" customFormat="1" ht="85.5" hidden="1" customHeight="1" x14ac:dyDescent="0.25">
      <c r="A228" s="43" t="s">
        <v>40</v>
      </c>
      <c r="B228" s="60" t="s">
        <v>203</v>
      </c>
      <c r="C228" s="60">
        <v>420</v>
      </c>
      <c r="D228" s="60" t="s">
        <v>70</v>
      </c>
      <c r="E228" s="60" t="s">
        <v>70</v>
      </c>
      <c r="F228" s="43" t="s">
        <v>483</v>
      </c>
      <c r="G228" s="44" t="s">
        <v>486</v>
      </c>
      <c r="H228" s="31">
        <v>0.15</v>
      </c>
      <c r="I228" s="257"/>
      <c r="J228" s="63"/>
      <c r="K228" s="63"/>
      <c r="L228" s="63"/>
      <c r="M228" s="63"/>
      <c r="N228" s="63">
        <v>0.15</v>
      </c>
      <c r="O228" s="63"/>
      <c r="P228" s="63">
        <v>0.25</v>
      </c>
      <c r="Q228" s="63"/>
      <c r="R228" s="63">
        <v>0.3</v>
      </c>
      <c r="S228" s="63"/>
      <c r="T228" s="63">
        <v>0.3</v>
      </c>
      <c r="U228" s="63"/>
      <c r="V228" s="63"/>
      <c r="W228" s="63"/>
      <c r="X228" s="56"/>
      <c r="Y228" s="63"/>
      <c r="Z228" s="56"/>
      <c r="AA228" s="63"/>
      <c r="AB228" s="63"/>
      <c r="AC228" s="63"/>
      <c r="AD228" s="63"/>
      <c r="AE228" s="63"/>
      <c r="AF228" s="63"/>
      <c r="AG228" s="63"/>
      <c r="AH228" s="85">
        <f>SUM(J228+L228+N228+P228+R228+T228+AD228+AB228+AF228+V228+X228+Z228)</f>
        <v>1</v>
      </c>
      <c r="AI228" s="64">
        <v>44986</v>
      </c>
      <c r="AJ228" s="64">
        <v>45107</v>
      </c>
      <c r="AK228" s="44" t="s">
        <v>485</v>
      </c>
      <c r="AL228" s="43" t="s">
        <v>463</v>
      </c>
      <c r="AM228" s="44" t="s">
        <v>464</v>
      </c>
      <c r="AN228" s="25" t="s">
        <v>465</v>
      </c>
      <c r="AO228" s="25" t="s">
        <v>223</v>
      </c>
    </row>
    <row r="229" spans="1:42" s="35" customFormat="1" ht="85.5" hidden="1" customHeight="1" x14ac:dyDescent="0.25">
      <c r="A229" s="43" t="s">
        <v>40</v>
      </c>
      <c r="B229" s="60" t="s">
        <v>203</v>
      </c>
      <c r="C229" s="60">
        <v>420</v>
      </c>
      <c r="D229" s="60" t="s">
        <v>70</v>
      </c>
      <c r="E229" s="60" t="s">
        <v>70</v>
      </c>
      <c r="F229" s="43" t="s">
        <v>483</v>
      </c>
      <c r="G229" s="44" t="s">
        <v>487</v>
      </c>
      <c r="H229" s="31">
        <v>0.1</v>
      </c>
      <c r="I229" s="257"/>
      <c r="J229" s="63"/>
      <c r="K229" s="63"/>
      <c r="L229" s="63"/>
      <c r="M229" s="63"/>
      <c r="N229" s="63"/>
      <c r="O229" s="63"/>
      <c r="P229" s="63"/>
      <c r="Q229" s="63"/>
      <c r="R229" s="63"/>
      <c r="S229" s="63"/>
      <c r="T229" s="63"/>
      <c r="U229" s="63"/>
      <c r="V229" s="63"/>
      <c r="W229" s="63"/>
      <c r="X229" s="87">
        <v>0.2</v>
      </c>
      <c r="Y229" s="63"/>
      <c r="Z229" s="87">
        <v>0.2</v>
      </c>
      <c r="AA229" s="63"/>
      <c r="AB229" s="63">
        <v>0.6</v>
      </c>
      <c r="AC229" s="63"/>
      <c r="AD229" s="63"/>
      <c r="AE229" s="63"/>
      <c r="AF229" s="63"/>
      <c r="AG229" s="63"/>
      <c r="AH229" s="85">
        <f>SUM(J229+L229+N229+P229+R229+T229+AD229+AB229+AF229+V229+X229+Z229)</f>
        <v>1</v>
      </c>
      <c r="AI229" s="64">
        <v>45139</v>
      </c>
      <c r="AJ229" s="64">
        <v>45230</v>
      </c>
      <c r="AK229" s="44" t="s">
        <v>485</v>
      </c>
      <c r="AL229" s="43" t="s">
        <v>463</v>
      </c>
      <c r="AM229" s="44" t="s">
        <v>464</v>
      </c>
      <c r="AN229" s="25" t="s">
        <v>465</v>
      </c>
      <c r="AO229" s="25" t="s">
        <v>223</v>
      </c>
    </row>
    <row r="230" spans="1:42" s="35" customFormat="1" ht="85.5" hidden="1" customHeight="1" x14ac:dyDescent="0.25">
      <c r="A230" s="43" t="s">
        <v>40</v>
      </c>
      <c r="B230" s="60" t="s">
        <v>203</v>
      </c>
      <c r="C230" s="60">
        <v>420</v>
      </c>
      <c r="D230" s="60" t="s">
        <v>70</v>
      </c>
      <c r="E230" s="60" t="s">
        <v>70</v>
      </c>
      <c r="F230" s="43" t="s">
        <v>483</v>
      </c>
      <c r="G230" s="44" t="s">
        <v>488</v>
      </c>
      <c r="H230" s="31">
        <v>0.1</v>
      </c>
      <c r="I230" s="257"/>
      <c r="J230" s="63"/>
      <c r="K230" s="63"/>
      <c r="L230" s="63"/>
      <c r="M230" s="63"/>
      <c r="N230" s="63"/>
      <c r="O230" s="63"/>
      <c r="P230" s="63">
        <v>0.1</v>
      </c>
      <c r="Q230" s="63"/>
      <c r="R230" s="63">
        <v>0.1</v>
      </c>
      <c r="S230" s="63"/>
      <c r="T230" s="63">
        <v>0.1</v>
      </c>
      <c r="U230" s="63"/>
      <c r="V230" s="63">
        <v>0.1</v>
      </c>
      <c r="W230" s="63"/>
      <c r="X230" s="63">
        <v>0.1</v>
      </c>
      <c r="Y230" s="63"/>
      <c r="Z230" s="87">
        <v>0.1</v>
      </c>
      <c r="AA230" s="63"/>
      <c r="AB230" s="63">
        <v>0.1</v>
      </c>
      <c r="AC230" s="63"/>
      <c r="AD230" s="63">
        <v>0.2</v>
      </c>
      <c r="AE230" s="63"/>
      <c r="AF230" s="63">
        <v>0.1</v>
      </c>
      <c r="AG230" s="63"/>
      <c r="AH230" s="85">
        <f>SUM(J230+L230+N230+P230+R230+T230+AD230+AB230+AF230+V230+X230+Z230)</f>
        <v>0.99999999999999989</v>
      </c>
      <c r="AI230" s="64">
        <v>45017</v>
      </c>
      <c r="AJ230" s="64">
        <v>45291</v>
      </c>
      <c r="AK230" s="44" t="s">
        <v>489</v>
      </c>
      <c r="AL230" s="43" t="s">
        <v>463</v>
      </c>
      <c r="AM230" s="44" t="s">
        <v>464</v>
      </c>
      <c r="AN230" s="25" t="s">
        <v>465</v>
      </c>
      <c r="AO230" s="25" t="s">
        <v>223</v>
      </c>
    </row>
    <row r="231" spans="1:42" s="35" customFormat="1" ht="165" hidden="1" x14ac:dyDescent="0.25">
      <c r="A231" s="43" t="s">
        <v>40</v>
      </c>
      <c r="B231" s="60" t="s">
        <v>203</v>
      </c>
      <c r="C231" s="60">
        <v>420</v>
      </c>
      <c r="D231" s="60" t="s">
        <v>70</v>
      </c>
      <c r="E231" s="60" t="s">
        <v>70</v>
      </c>
      <c r="F231" s="43" t="s">
        <v>483</v>
      </c>
      <c r="G231" s="43" t="s">
        <v>490</v>
      </c>
      <c r="H231" s="63">
        <v>0.05</v>
      </c>
      <c r="I231" s="257"/>
      <c r="J231" s="60"/>
      <c r="K231" s="60"/>
      <c r="L231" s="60"/>
      <c r="M231" s="60"/>
      <c r="N231" s="30"/>
      <c r="O231" s="60"/>
      <c r="P231" s="63">
        <v>0.25</v>
      </c>
      <c r="Q231" s="60"/>
      <c r="R231" s="60"/>
      <c r="S231" s="60"/>
      <c r="T231" s="30"/>
      <c r="U231" s="60"/>
      <c r="V231" s="63">
        <v>0.25</v>
      </c>
      <c r="W231" s="60"/>
      <c r="X231" s="63"/>
      <c r="Y231" s="60"/>
      <c r="Z231" s="30"/>
      <c r="AA231" s="60"/>
      <c r="AB231" s="63">
        <v>0.25</v>
      </c>
      <c r="AC231" s="60"/>
      <c r="AD231" s="60"/>
      <c r="AE231" s="60"/>
      <c r="AF231" s="63">
        <v>0.25</v>
      </c>
      <c r="AG231" s="60"/>
      <c r="AH231" s="85">
        <f t="shared" ref="AH231:AH249" si="16">SUM(J231+L231+N231+P231+R231+T231+AD231+AB231+AF231+V231+X231+Z231)</f>
        <v>1</v>
      </c>
      <c r="AI231" s="64">
        <v>45017</v>
      </c>
      <c r="AJ231" s="64">
        <v>45291</v>
      </c>
      <c r="AK231" s="43" t="s">
        <v>491</v>
      </c>
      <c r="AL231" s="43" t="s">
        <v>463</v>
      </c>
      <c r="AM231" s="44" t="s">
        <v>464</v>
      </c>
      <c r="AN231" s="25" t="s">
        <v>465</v>
      </c>
      <c r="AO231" s="25" t="s">
        <v>223</v>
      </c>
    </row>
    <row r="232" spans="1:42" s="35" customFormat="1" ht="60" hidden="1" x14ac:dyDescent="0.25">
      <c r="A232" s="43" t="s">
        <v>40</v>
      </c>
      <c r="B232" s="60" t="s">
        <v>203</v>
      </c>
      <c r="C232" s="60">
        <v>420</v>
      </c>
      <c r="D232" s="60" t="s">
        <v>70</v>
      </c>
      <c r="E232" s="60" t="s">
        <v>70</v>
      </c>
      <c r="F232" s="43" t="s">
        <v>483</v>
      </c>
      <c r="G232" s="43" t="s">
        <v>492</v>
      </c>
      <c r="H232" s="63">
        <v>0.15</v>
      </c>
      <c r="I232" s="257"/>
      <c r="J232" s="60"/>
      <c r="K232" s="60"/>
      <c r="L232" s="60"/>
      <c r="M232" s="60"/>
      <c r="N232" s="60"/>
      <c r="O232" s="60"/>
      <c r="P232" s="60"/>
      <c r="Q232" s="60"/>
      <c r="R232" s="60"/>
      <c r="S232" s="60"/>
      <c r="T232" s="60"/>
      <c r="U232" s="60"/>
      <c r="V232" s="60"/>
      <c r="W232" s="60"/>
      <c r="X232" s="63">
        <v>0.25</v>
      </c>
      <c r="Y232" s="60"/>
      <c r="Z232" s="63">
        <v>0.25</v>
      </c>
      <c r="AA232" s="60"/>
      <c r="AB232" s="63">
        <v>0.25</v>
      </c>
      <c r="AC232" s="60"/>
      <c r="AD232" s="63">
        <v>0.25</v>
      </c>
      <c r="AE232" s="60"/>
      <c r="AF232" s="60"/>
      <c r="AG232" s="60"/>
      <c r="AH232" s="85">
        <f t="shared" si="16"/>
        <v>1</v>
      </c>
      <c r="AI232" s="64">
        <v>45139</v>
      </c>
      <c r="AJ232" s="64">
        <v>45260</v>
      </c>
      <c r="AK232" s="43" t="s">
        <v>493</v>
      </c>
      <c r="AL232" s="43" t="s">
        <v>463</v>
      </c>
      <c r="AM232" s="44" t="s">
        <v>464</v>
      </c>
      <c r="AN232" s="25" t="s">
        <v>465</v>
      </c>
      <c r="AO232" s="25" t="s">
        <v>223</v>
      </c>
    </row>
    <row r="233" spans="1:42" s="35" customFormat="1" ht="150" hidden="1" x14ac:dyDescent="0.25">
      <c r="A233" s="43" t="s">
        <v>40</v>
      </c>
      <c r="B233" s="60" t="s">
        <v>203</v>
      </c>
      <c r="C233" s="60">
        <v>420</v>
      </c>
      <c r="D233" s="60" t="s">
        <v>70</v>
      </c>
      <c r="E233" s="60" t="s">
        <v>70</v>
      </c>
      <c r="F233" s="84" t="s">
        <v>483</v>
      </c>
      <c r="G233" s="84" t="s">
        <v>494</v>
      </c>
      <c r="H233" s="85">
        <v>0.25</v>
      </c>
      <c r="I233" s="257"/>
      <c r="J233" s="60"/>
      <c r="K233" s="60"/>
      <c r="L233" s="60"/>
      <c r="M233" s="60"/>
      <c r="N233" s="63">
        <v>0.15</v>
      </c>
      <c r="O233" s="60"/>
      <c r="P233" s="63"/>
      <c r="Q233" s="60"/>
      <c r="R233" s="63"/>
      <c r="S233" s="60"/>
      <c r="T233" s="60"/>
      <c r="U233" s="60"/>
      <c r="V233" s="63">
        <v>0.35</v>
      </c>
      <c r="W233" s="60"/>
      <c r="X233" s="60"/>
      <c r="Y233" s="60"/>
      <c r="Z233" s="63">
        <v>0.2</v>
      </c>
      <c r="AA233" s="60"/>
      <c r="AB233" s="63">
        <v>0.2</v>
      </c>
      <c r="AC233" s="60"/>
      <c r="AD233" s="63">
        <v>0.1</v>
      </c>
      <c r="AE233" s="60"/>
      <c r="AF233" s="60"/>
      <c r="AG233" s="60"/>
      <c r="AH233" s="85">
        <f t="shared" si="16"/>
        <v>1</v>
      </c>
      <c r="AI233" s="64">
        <v>44986</v>
      </c>
      <c r="AJ233" s="64">
        <v>45260</v>
      </c>
      <c r="AK233" s="43" t="s">
        <v>495</v>
      </c>
      <c r="AL233" s="43" t="s">
        <v>463</v>
      </c>
      <c r="AM233" s="44" t="s">
        <v>464</v>
      </c>
      <c r="AN233" s="25" t="s">
        <v>465</v>
      </c>
      <c r="AO233" s="25" t="s">
        <v>223</v>
      </c>
    </row>
    <row r="234" spans="1:42" ht="120" hidden="1" x14ac:dyDescent="0.25">
      <c r="A234" s="43" t="s">
        <v>40</v>
      </c>
      <c r="B234" s="60" t="s">
        <v>203</v>
      </c>
      <c r="C234" s="60">
        <v>424</v>
      </c>
      <c r="D234" s="60" t="s">
        <v>70</v>
      </c>
      <c r="E234" s="60" t="s">
        <v>70</v>
      </c>
      <c r="F234" s="43" t="s">
        <v>483</v>
      </c>
      <c r="G234" s="46" t="s">
        <v>627</v>
      </c>
      <c r="H234" s="85">
        <v>0.5</v>
      </c>
      <c r="I234" s="240">
        <f>+H234+H235</f>
        <v>1</v>
      </c>
      <c r="J234" s="37"/>
      <c r="K234" s="37"/>
      <c r="L234" s="37">
        <v>0.1</v>
      </c>
      <c r="M234" s="37"/>
      <c r="N234" s="37">
        <v>0.15</v>
      </c>
      <c r="O234" s="37"/>
      <c r="P234" s="37">
        <v>0.15</v>
      </c>
      <c r="Q234" s="37"/>
      <c r="R234" s="37">
        <v>0.1</v>
      </c>
      <c r="S234" s="37"/>
      <c r="T234" s="37">
        <v>0.1</v>
      </c>
      <c r="U234" s="37"/>
      <c r="V234" s="37">
        <v>0.1</v>
      </c>
      <c r="W234" s="37"/>
      <c r="X234" s="37">
        <v>0.1</v>
      </c>
      <c r="Y234" s="37"/>
      <c r="Z234" s="37">
        <v>0.1</v>
      </c>
      <c r="AA234" s="37"/>
      <c r="AB234" s="37">
        <v>0.1</v>
      </c>
      <c r="AC234" s="37"/>
      <c r="AD234" s="37"/>
      <c r="AE234" s="37"/>
      <c r="AF234" s="37"/>
      <c r="AG234" s="37"/>
      <c r="AH234" s="31">
        <f>+J234+L234+N234+P234+R234+T234+V234+X234+Z234+AB234+AD234+AF234</f>
        <v>0.99999999999999989</v>
      </c>
      <c r="AI234" s="62">
        <v>44958</v>
      </c>
      <c r="AJ234" s="62">
        <v>45230</v>
      </c>
      <c r="AK234" s="44" t="s">
        <v>450</v>
      </c>
      <c r="AL234" s="43" t="s">
        <v>463</v>
      </c>
      <c r="AM234" s="25" t="s">
        <v>465</v>
      </c>
      <c r="AN234" s="25" t="s">
        <v>465</v>
      </c>
      <c r="AO234" s="25" t="s">
        <v>223</v>
      </c>
    </row>
    <row r="235" spans="1:42" ht="60" hidden="1" x14ac:dyDescent="0.25">
      <c r="A235" s="43" t="s">
        <v>40</v>
      </c>
      <c r="B235" s="60" t="s">
        <v>203</v>
      </c>
      <c r="C235" s="60">
        <v>424</v>
      </c>
      <c r="D235" s="60" t="s">
        <v>70</v>
      </c>
      <c r="E235" s="60" t="s">
        <v>70</v>
      </c>
      <c r="F235" s="43" t="s">
        <v>483</v>
      </c>
      <c r="G235" s="43" t="s">
        <v>631</v>
      </c>
      <c r="H235" s="85">
        <v>0.5</v>
      </c>
      <c r="I235" s="258"/>
      <c r="J235" s="60"/>
      <c r="K235" s="60"/>
      <c r="L235" s="60"/>
      <c r="M235" s="60"/>
      <c r="N235" s="60"/>
      <c r="O235" s="60"/>
      <c r="P235" s="63">
        <v>0.25</v>
      </c>
      <c r="Q235" s="60"/>
      <c r="R235" s="60"/>
      <c r="S235" s="60"/>
      <c r="T235" s="60"/>
      <c r="U235" s="60"/>
      <c r="V235" s="63">
        <v>0.25</v>
      </c>
      <c r="W235" s="60"/>
      <c r="X235" s="60"/>
      <c r="Y235" s="60"/>
      <c r="Z235" s="60"/>
      <c r="AA235" s="60"/>
      <c r="AB235" s="63">
        <v>0.25</v>
      </c>
      <c r="AC235" s="60"/>
      <c r="AD235" s="60"/>
      <c r="AE235" s="60"/>
      <c r="AF235" s="63">
        <v>0.25</v>
      </c>
      <c r="AG235" s="60"/>
      <c r="AH235" s="31">
        <f>+J235+L235+N235+P235+R235+T235+V235+X235+Z235+AB235+AD235+AF235</f>
        <v>1</v>
      </c>
      <c r="AI235" s="64">
        <v>45017</v>
      </c>
      <c r="AJ235" s="64">
        <v>45291</v>
      </c>
      <c r="AK235" s="43" t="s">
        <v>629</v>
      </c>
      <c r="AL235" s="43" t="s">
        <v>463</v>
      </c>
      <c r="AM235" s="25" t="s">
        <v>465</v>
      </c>
      <c r="AN235" s="25" t="s">
        <v>465</v>
      </c>
      <c r="AO235" s="25" t="s">
        <v>223</v>
      </c>
    </row>
    <row r="236" spans="1:42" s="35" customFormat="1" ht="90.75" x14ac:dyDescent="0.25">
      <c r="A236" s="43" t="s">
        <v>40</v>
      </c>
      <c r="B236" s="60" t="s">
        <v>203</v>
      </c>
      <c r="C236" s="60">
        <v>420</v>
      </c>
      <c r="D236" s="240">
        <v>0.3</v>
      </c>
      <c r="E236" s="254">
        <v>301000000</v>
      </c>
      <c r="F236" s="43" t="s">
        <v>663</v>
      </c>
      <c r="G236" s="43" t="s">
        <v>496</v>
      </c>
      <c r="H236" s="63">
        <v>0.2</v>
      </c>
      <c r="I236" s="244">
        <f>+H236+H238+H240+H242+H248</f>
        <v>1</v>
      </c>
      <c r="J236" s="60"/>
      <c r="K236" s="60"/>
      <c r="L236" s="63">
        <v>0.2</v>
      </c>
      <c r="M236" s="60"/>
      <c r="N236" s="63">
        <v>0.2</v>
      </c>
      <c r="O236" s="60"/>
      <c r="P236" s="63">
        <v>0.2</v>
      </c>
      <c r="Q236" s="60"/>
      <c r="R236" s="63">
        <v>0.2</v>
      </c>
      <c r="S236" s="60"/>
      <c r="T236" s="63">
        <v>0.2</v>
      </c>
      <c r="U236" s="60"/>
      <c r="V236" s="60"/>
      <c r="W236" s="60"/>
      <c r="X236" s="60"/>
      <c r="Y236" s="60"/>
      <c r="Z236" s="60"/>
      <c r="AA236" s="60"/>
      <c r="AB236" s="60"/>
      <c r="AC236" s="60"/>
      <c r="AD236" s="60"/>
      <c r="AE236" s="60"/>
      <c r="AF236" s="60"/>
      <c r="AG236" s="60"/>
      <c r="AH236" s="85">
        <f t="shared" si="16"/>
        <v>1</v>
      </c>
      <c r="AI236" s="64">
        <v>44958</v>
      </c>
      <c r="AJ236" s="64">
        <v>45107</v>
      </c>
      <c r="AK236" s="43" t="s">
        <v>497</v>
      </c>
      <c r="AL236" s="43" t="s">
        <v>463</v>
      </c>
      <c r="AM236" s="44" t="s">
        <v>464</v>
      </c>
      <c r="AN236" s="25" t="s">
        <v>465</v>
      </c>
      <c r="AO236" s="25" t="s">
        <v>223</v>
      </c>
    </row>
    <row r="237" spans="1:42" s="35" customFormat="1" ht="120" x14ac:dyDescent="0.25">
      <c r="A237" s="106" t="s">
        <v>40</v>
      </c>
      <c r="B237" s="107" t="s">
        <v>203</v>
      </c>
      <c r="C237" s="107">
        <v>420</v>
      </c>
      <c r="D237" s="257"/>
      <c r="E237" s="277"/>
      <c r="F237" s="106" t="s">
        <v>788</v>
      </c>
      <c r="G237" s="125" t="s">
        <v>789</v>
      </c>
      <c r="H237" s="135">
        <v>0.2</v>
      </c>
      <c r="I237" s="244"/>
      <c r="J237" s="111"/>
      <c r="K237" s="111"/>
      <c r="L237" s="110"/>
      <c r="M237" s="111"/>
      <c r="N237" s="110">
        <v>0.2</v>
      </c>
      <c r="O237" s="111"/>
      <c r="P237" s="110">
        <v>0.05</v>
      </c>
      <c r="Q237" s="111"/>
      <c r="R237" s="110">
        <v>0.05</v>
      </c>
      <c r="S237" s="111"/>
      <c r="T237" s="110">
        <v>0.1</v>
      </c>
      <c r="U237" s="111"/>
      <c r="V237" s="110">
        <v>0.1</v>
      </c>
      <c r="W237" s="111"/>
      <c r="X237" s="110">
        <v>0.1</v>
      </c>
      <c r="Y237" s="111"/>
      <c r="Z237" s="110">
        <v>0.1</v>
      </c>
      <c r="AA237" s="111"/>
      <c r="AB237" s="110">
        <v>0.3</v>
      </c>
      <c r="AC237" s="111"/>
      <c r="AD237" s="111"/>
      <c r="AE237" s="111"/>
      <c r="AF237" s="111"/>
      <c r="AG237" s="111"/>
      <c r="AH237" s="148">
        <f t="shared" si="16"/>
        <v>0.99999999999999989</v>
      </c>
      <c r="AI237" s="112">
        <v>44986</v>
      </c>
      <c r="AJ237" s="112">
        <v>45230</v>
      </c>
      <c r="AK237" s="106" t="s">
        <v>790</v>
      </c>
      <c r="AL237" s="106" t="s">
        <v>463</v>
      </c>
      <c r="AM237" s="108"/>
      <c r="AN237" s="114"/>
      <c r="AO237" s="114"/>
      <c r="AP237" s="144" t="s">
        <v>791</v>
      </c>
    </row>
    <row r="238" spans="1:42" s="35" customFormat="1" ht="113.25" customHeight="1" x14ac:dyDescent="0.25">
      <c r="A238" s="43" t="s">
        <v>40</v>
      </c>
      <c r="B238" s="60" t="s">
        <v>203</v>
      </c>
      <c r="C238" s="60">
        <v>420</v>
      </c>
      <c r="D238" s="227"/>
      <c r="E238" s="255"/>
      <c r="F238" s="43" t="s">
        <v>663</v>
      </c>
      <c r="G238" s="43" t="s">
        <v>498</v>
      </c>
      <c r="H238" s="63">
        <v>0.2</v>
      </c>
      <c r="I238" s="237"/>
      <c r="J238" s="60"/>
      <c r="K238" s="60"/>
      <c r="L238" s="63">
        <v>0.2</v>
      </c>
      <c r="M238" s="60"/>
      <c r="N238" s="63">
        <v>0.2</v>
      </c>
      <c r="O238" s="60"/>
      <c r="P238" s="63">
        <v>0.2</v>
      </c>
      <c r="Q238" s="60"/>
      <c r="R238" s="63">
        <v>0.2</v>
      </c>
      <c r="S238" s="60"/>
      <c r="T238" s="63">
        <v>0.2</v>
      </c>
      <c r="U238" s="60"/>
      <c r="V238" s="60"/>
      <c r="W238" s="60"/>
      <c r="X238" s="60"/>
      <c r="Y238" s="60"/>
      <c r="Z238" s="60"/>
      <c r="AA238" s="60"/>
      <c r="AB238" s="60"/>
      <c r="AC238" s="60"/>
      <c r="AD238" s="60"/>
      <c r="AE238" s="60"/>
      <c r="AF238" s="60"/>
      <c r="AG238" s="60"/>
      <c r="AH238" s="85">
        <f t="shared" si="16"/>
        <v>1</v>
      </c>
      <c r="AI238" s="64">
        <v>44958</v>
      </c>
      <c r="AJ238" s="64">
        <v>45107</v>
      </c>
      <c r="AK238" s="43" t="s">
        <v>499</v>
      </c>
      <c r="AL238" s="43" t="s">
        <v>463</v>
      </c>
      <c r="AM238" s="44" t="s">
        <v>464</v>
      </c>
      <c r="AN238" s="25" t="s">
        <v>465</v>
      </c>
      <c r="AO238" s="25" t="s">
        <v>223</v>
      </c>
    </row>
    <row r="239" spans="1:42" s="35" customFormat="1" ht="113.25" customHeight="1" x14ac:dyDescent="0.25">
      <c r="A239" s="106" t="s">
        <v>40</v>
      </c>
      <c r="B239" s="107" t="s">
        <v>203</v>
      </c>
      <c r="C239" s="107">
        <v>420</v>
      </c>
      <c r="D239" s="227"/>
      <c r="E239" s="255"/>
      <c r="F239" s="106" t="s">
        <v>663</v>
      </c>
      <c r="G239" s="149" t="s">
        <v>792</v>
      </c>
      <c r="H239" s="135">
        <v>0.2</v>
      </c>
      <c r="I239" s="237"/>
      <c r="J239" s="111"/>
      <c r="K239" s="111"/>
      <c r="L239" s="110"/>
      <c r="M239" s="111"/>
      <c r="N239" s="110">
        <v>0.1</v>
      </c>
      <c r="O239" s="111"/>
      <c r="P239" s="110">
        <v>0.15</v>
      </c>
      <c r="Q239" s="111"/>
      <c r="R239" s="110">
        <v>0.2</v>
      </c>
      <c r="S239" s="111"/>
      <c r="T239" s="110">
        <v>0.2</v>
      </c>
      <c r="U239" s="111"/>
      <c r="V239" s="110">
        <v>0.2</v>
      </c>
      <c r="W239" s="111"/>
      <c r="X239" s="110">
        <v>0.15</v>
      </c>
      <c r="Y239" s="111"/>
      <c r="Z239" s="111"/>
      <c r="AA239" s="111"/>
      <c r="AB239" s="111"/>
      <c r="AC239" s="111"/>
      <c r="AD239" s="111"/>
      <c r="AE239" s="111"/>
      <c r="AF239" s="111"/>
      <c r="AG239" s="111"/>
      <c r="AH239" s="148">
        <f>SUM(J239+L239+N239+P239+R239+T239+AD239+AB239+AF239+V239+X239+Z239)</f>
        <v>1</v>
      </c>
      <c r="AI239" s="112">
        <v>44986</v>
      </c>
      <c r="AJ239" s="112">
        <v>45169</v>
      </c>
      <c r="AK239" s="106" t="s">
        <v>499</v>
      </c>
      <c r="AL239" s="106" t="s">
        <v>463</v>
      </c>
      <c r="AM239" s="108"/>
      <c r="AN239" s="114"/>
      <c r="AO239" s="114"/>
      <c r="AP239" s="144" t="s">
        <v>793</v>
      </c>
    </row>
    <row r="240" spans="1:42" s="35" customFormat="1" ht="108" customHeight="1" x14ac:dyDescent="0.25">
      <c r="A240" s="43" t="s">
        <v>40</v>
      </c>
      <c r="B240" s="60" t="s">
        <v>203</v>
      </c>
      <c r="C240" s="60">
        <v>420</v>
      </c>
      <c r="D240" s="227"/>
      <c r="E240" s="255"/>
      <c r="F240" s="43" t="s">
        <v>663</v>
      </c>
      <c r="G240" s="43" t="s">
        <v>500</v>
      </c>
      <c r="H240" s="63">
        <v>0.2</v>
      </c>
      <c r="I240" s="237"/>
      <c r="J240" s="60"/>
      <c r="K240" s="60"/>
      <c r="L240" s="63">
        <v>0.2</v>
      </c>
      <c r="M240" s="60"/>
      <c r="N240" s="63">
        <v>0.2</v>
      </c>
      <c r="O240" s="60"/>
      <c r="P240" s="63">
        <v>0.2</v>
      </c>
      <c r="Q240" s="60"/>
      <c r="R240" s="63">
        <v>0.2</v>
      </c>
      <c r="S240" s="60"/>
      <c r="T240" s="63">
        <v>0.2</v>
      </c>
      <c r="U240" s="60"/>
      <c r="V240" s="60"/>
      <c r="W240" s="60"/>
      <c r="X240" s="60"/>
      <c r="Y240" s="60"/>
      <c r="Z240" s="60"/>
      <c r="AA240" s="60"/>
      <c r="AB240" s="60"/>
      <c r="AC240" s="60"/>
      <c r="AD240" s="60"/>
      <c r="AE240" s="60"/>
      <c r="AF240" s="60"/>
      <c r="AG240" s="60"/>
      <c r="AH240" s="85">
        <f t="shared" si="16"/>
        <v>1</v>
      </c>
      <c r="AI240" s="64">
        <v>44958</v>
      </c>
      <c r="AJ240" s="64">
        <v>45107</v>
      </c>
      <c r="AK240" s="43" t="s">
        <v>501</v>
      </c>
      <c r="AL240" s="43" t="s">
        <v>463</v>
      </c>
      <c r="AM240" s="44" t="s">
        <v>464</v>
      </c>
      <c r="AN240" s="25" t="s">
        <v>465</v>
      </c>
      <c r="AO240" s="25" t="s">
        <v>223</v>
      </c>
    </row>
    <row r="241" spans="1:42" s="35" customFormat="1" ht="108" customHeight="1" x14ac:dyDescent="0.25">
      <c r="A241" s="106" t="s">
        <v>40</v>
      </c>
      <c r="B241" s="107" t="s">
        <v>203</v>
      </c>
      <c r="C241" s="107">
        <v>420</v>
      </c>
      <c r="D241" s="227"/>
      <c r="E241" s="255"/>
      <c r="F241" s="106" t="s">
        <v>663</v>
      </c>
      <c r="G241" s="149" t="s">
        <v>500</v>
      </c>
      <c r="H241" s="135">
        <v>0.2</v>
      </c>
      <c r="I241" s="237"/>
      <c r="J241" s="107"/>
      <c r="K241" s="107"/>
      <c r="L241" s="110"/>
      <c r="M241" s="111"/>
      <c r="N241" s="110">
        <v>0.2</v>
      </c>
      <c r="O241" s="111"/>
      <c r="P241" s="110">
        <v>0.2</v>
      </c>
      <c r="Q241" s="111"/>
      <c r="R241" s="110">
        <v>0.2</v>
      </c>
      <c r="S241" s="111"/>
      <c r="T241" s="110">
        <v>0.2</v>
      </c>
      <c r="U241" s="111"/>
      <c r="V241" s="110">
        <v>0.2</v>
      </c>
      <c r="W241" s="111"/>
      <c r="X241" s="111"/>
      <c r="Y241" s="107"/>
      <c r="Z241" s="107"/>
      <c r="AA241" s="107"/>
      <c r="AB241" s="107"/>
      <c r="AC241" s="107"/>
      <c r="AD241" s="107"/>
      <c r="AE241" s="107"/>
      <c r="AF241" s="107"/>
      <c r="AG241" s="107"/>
      <c r="AH241" s="148">
        <f t="shared" si="16"/>
        <v>1</v>
      </c>
      <c r="AI241" s="112">
        <v>44986</v>
      </c>
      <c r="AJ241" s="112">
        <v>45138</v>
      </c>
      <c r="AK241" s="106" t="s">
        <v>501</v>
      </c>
      <c r="AL241" s="106" t="s">
        <v>463</v>
      </c>
      <c r="AM241" s="108"/>
      <c r="AN241" s="114"/>
      <c r="AO241" s="114"/>
      <c r="AP241" s="144" t="s">
        <v>793</v>
      </c>
    </row>
    <row r="242" spans="1:42" s="35" customFormat="1" ht="99" customHeight="1" x14ac:dyDescent="0.25">
      <c r="A242" s="43" t="s">
        <v>40</v>
      </c>
      <c r="B242" s="60" t="s">
        <v>203</v>
      </c>
      <c r="C242" s="60">
        <v>420</v>
      </c>
      <c r="D242" s="227"/>
      <c r="E242" s="255"/>
      <c r="F242" s="43" t="s">
        <v>663</v>
      </c>
      <c r="G242" s="43" t="s">
        <v>502</v>
      </c>
      <c r="H242" s="83">
        <v>0.2</v>
      </c>
      <c r="I242" s="237"/>
      <c r="J242" s="60"/>
      <c r="K242" s="60"/>
      <c r="L242" s="63">
        <v>0.33329999999999999</v>
      </c>
      <c r="M242" s="60"/>
      <c r="N242" s="63">
        <v>0.33329999999999999</v>
      </c>
      <c r="O242" s="60"/>
      <c r="P242" s="63">
        <v>0.33329999999999999</v>
      </c>
      <c r="Q242" s="60"/>
      <c r="R242" s="60"/>
      <c r="S242" s="60"/>
      <c r="T242" s="60"/>
      <c r="U242" s="60"/>
      <c r="V242" s="60"/>
      <c r="W242" s="60"/>
      <c r="X242" s="60"/>
      <c r="Y242" s="60"/>
      <c r="Z242" s="60"/>
      <c r="AA242" s="60"/>
      <c r="AB242" s="60"/>
      <c r="AC242" s="60"/>
      <c r="AD242" s="60"/>
      <c r="AE242" s="60"/>
      <c r="AF242" s="60"/>
      <c r="AG242" s="60"/>
      <c r="AH242" s="85">
        <f t="shared" si="16"/>
        <v>0.99990000000000001</v>
      </c>
      <c r="AI242" s="64">
        <v>44958</v>
      </c>
      <c r="AJ242" s="64">
        <v>45046</v>
      </c>
      <c r="AK242" s="43" t="s">
        <v>503</v>
      </c>
      <c r="AL242" s="43" t="s">
        <v>463</v>
      </c>
      <c r="AM242" s="44" t="s">
        <v>464</v>
      </c>
      <c r="AN242" s="25" t="s">
        <v>465</v>
      </c>
      <c r="AO242" s="25" t="s">
        <v>223</v>
      </c>
    </row>
    <row r="243" spans="1:42" s="35" customFormat="1" ht="99" customHeight="1" x14ac:dyDescent="0.25">
      <c r="A243" s="106" t="s">
        <v>40</v>
      </c>
      <c r="B243" s="107" t="s">
        <v>203</v>
      </c>
      <c r="C243" s="107">
        <v>420</v>
      </c>
      <c r="D243" s="227"/>
      <c r="E243" s="255"/>
      <c r="F243" s="106" t="s">
        <v>663</v>
      </c>
      <c r="G243" s="149" t="s">
        <v>502</v>
      </c>
      <c r="H243" s="83">
        <v>0.2</v>
      </c>
      <c r="I243" s="237"/>
      <c r="J243" s="107"/>
      <c r="K243" s="107"/>
      <c r="L243" s="110"/>
      <c r="M243" s="110"/>
      <c r="N243" s="110">
        <v>0.1</v>
      </c>
      <c r="O243" s="111"/>
      <c r="P243" s="110">
        <v>0.15</v>
      </c>
      <c r="Q243" s="107"/>
      <c r="R243" s="135">
        <v>0.15</v>
      </c>
      <c r="S243" s="107"/>
      <c r="T243" s="135">
        <v>0.2</v>
      </c>
      <c r="U243" s="107"/>
      <c r="V243" s="135">
        <v>0.2</v>
      </c>
      <c r="W243" s="107"/>
      <c r="X243" s="135">
        <v>0.2</v>
      </c>
      <c r="Y243" s="107"/>
      <c r="Z243" s="107"/>
      <c r="AA243" s="107"/>
      <c r="AB243" s="107"/>
      <c r="AC243" s="107"/>
      <c r="AD243" s="107"/>
      <c r="AE243" s="107"/>
      <c r="AF243" s="107"/>
      <c r="AG243" s="107"/>
      <c r="AH243" s="148">
        <f t="shared" si="16"/>
        <v>1</v>
      </c>
      <c r="AI243" s="113">
        <v>44986</v>
      </c>
      <c r="AJ243" s="113">
        <v>45169</v>
      </c>
      <c r="AK243" s="106" t="s">
        <v>794</v>
      </c>
      <c r="AL243" s="106" t="s">
        <v>463</v>
      </c>
      <c r="AM243" s="108"/>
      <c r="AN243" s="114"/>
      <c r="AO243" s="114"/>
      <c r="AP243" s="144" t="s">
        <v>795</v>
      </c>
    </row>
    <row r="244" spans="1:42" s="35" customFormat="1" ht="96.75" customHeight="1" x14ac:dyDescent="0.25">
      <c r="A244" s="43" t="s">
        <v>40</v>
      </c>
      <c r="B244" s="60" t="s">
        <v>203</v>
      </c>
      <c r="C244" s="60">
        <v>420</v>
      </c>
      <c r="D244" s="227"/>
      <c r="E244" s="255"/>
      <c r="F244" s="43" t="s">
        <v>663</v>
      </c>
      <c r="G244" s="43" t="s">
        <v>504</v>
      </c>
      <c r="H244" s="215">
        <v>0.2</v>
      </c>
      <c r="I244" s="237"/>
      <c r="J244" s="60"/>
      <c r="K244" s="60"/>
      <c r="L244" s="63">
        <v>0.2</v>
      </c>
      <c r="M244" s="60"/>
      <c r="N244" s="63">
        <v>0.2</v>
      </c>
      <c r="O244" s="60"/>
      <c r="P244" s="63">
        <v>0.2</v>
      </c>
      <c r="Q244" s="60"/>
      <c r="R244" s="63">
        <v>0.2</v>
      </c>
      <c r="S244" s="60"/>
      <c r="T244" s="63">
        <v>0.2</v>
      </c>
      <c r="U244" s="60"/>
      <c r="V244" s="60"/>
      <c r="W244" s="60"/>
      <c r="X244" s="60"/>
      <c r="Y244" s="60"/>
      <c r="Z244" s="60"/>
      <c r="AA244" s="60"/>
      <c r="AB244" s="60"/>
      <c r="AC244" s="60"/>
      <c r="AD244" s="60"/>
      <c r="AE244" s="60"/>
      <c r="AF244" s="60"/>
      <c r="AG244" s="60"/>
      <c r="AH244" s="85">
        <f t="shared" si="16"/>
        <v>1</v>
      </c>
      <c r="AI244" s="64">
        <v>44958</v>
      </c>
      <c r="AJ244" s="64">
        <v>45107</v>
      </c>
      <c r="AK244" s="43" t="s">
        <v>505</v>
      </c>
      <c r="AL244" s="43" t="s">
        <v>463</v>
      </c>
      <c r="AM244" s="44" t="s">
        <v>464</v>
      </c>
      <c r="AN244" s="25" t="s">
        <v>465</v>
      </c>
      <c r="AO244" s="25" t="s">
        <v>223</v>
      </c>
    </row>
    <row r="245" spans="1:42" s="35" customFormat="1" ht="96.75" customHeight="1" x14ac:dyDescent="0.25">
      <c r="A245" s="106" t="s">
        <v>40</v>
      </c>
      <c r="B245" s="107" t="s">
        <v>203</v>
      </c>
      <c r="C245" s="107">
        <v>420</v>
      </c>
      <c r="D245" s="227"/>
      <c r="E245" s="255"/>
      <c r="F245" s="106" t="s">
        <v>663</v>
      </c>
      <c r="G245" s="106" t="s">
        <v>504</v>
      </c>
      <c r="H245" s="278"/>
      <c r="I245" s="237"/>
      <c r="J245" s="107"/>
      <c r="K245" s="107"/>
      <c r="L245" s="135"/>
      <c r="M245" s="111"/>
      <c r="N245" s="110"/>
      <c r="O245" s="111"/>
      <c r="P245" s="110">
        <v>0.1</v>
      </c>
      <c r="Q245" s="111"/>
      <c r="R245" s="110">
        <v>0.1</v>
      </c>
      <c r="S245" s="111"/>
      <c r="T245" s="110">
        <v>0.1</v>
      </c>
      <c r="U245" s="111"/>
      <c r="V245" s="110">
        <v>0.4</v>
      </c>
      <c r="W245" s="111"/>
      <c r="X245" s="110">
        <v>0.3</v>
      </c>
      <c r="Y245" s="111"/>
      <c r="Z245" s="111"/>
      <c r="AA245" s="107"/>
      <c r="AB245" s="107"/>
      <c r="AC245" s="107"/>
      <c r="AD245" s="107"/>
      <c r="AE245" s="107"/>
      <c r="AF245" s="107"/>
      <c r="AG245" s="107"/>
      <c r="AH245" s="148">
        <f t="shared" si="16"/>
        <v>1</v>
      </c>
      <c r="AI245" s="112">
        <v>45017</v>
      </c>
      <c r="AJ245" s="112">
        <v>45169</v>
      </c>
      <c r="AK245" s="106" t="s">
        <v>796</v>
      </c>
      <c r="AL245" s="106" t="s">
        <v>463</v>
      </c>
      <c r="AM245" s="108"/>
      <c r="AN245" s="114"/>
      <c r="AO245" s="114"/>
      <c r="AP245" s="138" t="s">
        <v>797</v>
      </c>
    </row>
    <row r="246" spans="1:42" s="35" customFormat="1" ht="90.75" x14ac:dyDescent="0.25">
      <c r="A246" s="43" t="s">
        <v>40</v>
      </c>
      <c r="B246" s="60" t="s">
        <v>203</v>
      </c>
      <c r="C246" s="60">
        <v>420</v>
      </c>
      <c r="D246" s="227"/>
      <c r="E246" s="255"/>
      <c r="F246" s="43" t="s">
        <v>663</v>
      </c>
      <c r="G246" s="43" t="s">
        <v>506</v>
      </c>
      <c r="H246" s="216"/>
      <c r="I246" s="237"/>
      <c r="J246" s="60"/>
      <c r="K246" s="60"/>
      <c r="L246" s="63">
        <v>0.25</v>
      </c>
      <c r="M246" s="60"/>
      <c r="N246" s="63">
        <v>0.25</v>
      </c>
      <c r="O246" s="60"/>
      <c r="P246" s="63">
        <v>0.25</v>
      </c>
      <c r="Q246" s="60"/>
      <c r="R246" s="63">
        <v>0.25</v>
      </c>
      <c r="S246" s="60"/>
      <c r="T246" s="60"/>
      <c r="U246" s="60"/>
      <c r="V246" s="60"/>
      <c r="W246" s="60"/>
      <c r="X246" s="60"/>
      <c r="Y246" s="60"/>
      <c r="Z246" s="60"/>
      <c r="AA246" s="60"/>
      <c r="AB246" s="60"/>
      <c r="AC246" s="60"/>
      <c r="AD246" s="60"/>
      <c r="AE246" s="60"/>
      <c r="AF246" s="60"/>
      <c r="AG246" s="60"/>
      <c r="AH246" s="85">
        <f t="shared" si="16"/>
        <v>1</v>
      </c>
      <c r="AI246" s="64">
        <v>44958</v>
      </c>
      <c r="AJ246" s="64">
        <v>45077</v>
      </c>
      <c r="AK246" s="43" t="s">
        <v>507</v>
      </c>
      <c r="AL246" s="43" t="s">
        <v>463</v>
      </c>
      <c r="AM246" s="44" t="s">
        <v>464</v>
      </c>
      <c r="AN246" s="25" t="s">
        <v>465</v>
      </c>
      <c r="AO246" s="25" t="s">
        <v>223</v>
      </c>
    </row>
    <row r="247" spans="1:42" s="35" customFormat="1" ht="90.75" x14ac:dyDescent="0.25">
      <c r="A247" s="106" t="s">
        <v>40</v>
      </c>
      <c r="B247" s="107" t="s">
        <v>203</v>
      </c>
      <c r="C247" s="107">
        <v>420</v>
      </c>
      <c r="D247" s="227"/>
      <c r="E247" s="255"/>
      <c r="F247" s="106" t="s">
        <v>663</v>
      </c>
      <c r="G247" s="106" t="s">
        <v>506</v>
      </c>
      <c r="H247" s="105"/>
      <c r="I247" s="237"/>
      <c r="J247" s="107"/>
      <c r="K247" s="107"/>
      <c r="L247" s="135"/>
      <c r="M247" s="107"/>
      <c r="N247" s="110">
        <v>0.33329999999999999</v>
      </c>
      <c r="O247" s="111"/>
      <c r="P247" s="110">
        <v>0.33329999999999999</v>
      </c>
      <c r="Q247" s="111"/>
      <c r="R247" s="110">
        <v>0.33329999999999999</v>
      </c>
      <c r="S247" s="111"/>
      <c r="T247" s="111"/>
      <c r="U247" s="107"/>
      <c r="V247" s="107"/>
      <c r="W247" s="107"/>
      <c r="X247" s="107"/>
      <c r="Y247" s="107"/>
      <c r="Z247" s="107"/>
      <c r="AA247" s="107"/>
      <c r="AB247" s="107"/>
      <c r="AC247" s="107"/>
      <c r="AD247" s="107"/>
      <c r="AE247" s="107"/>
      <c r="AF247" s="107"/>
      <c r="AG247" s="107"/>
      <c r="AH247" s="148">
        <f t="shared" si="16"/>
        <v>0.99990000000000001</v>
      </c>
      <c r="AI247" s="112">
        <v>44986</v>
      </c>
      <c r="AJ247" s="112">
        <v>45077</v>
      </c>
      <c r="AK247" s="106" t="s">
        <v>507</v>
      </c>
      <c r="AL247" s="106" t="s">
        <v>463</v>
      </c>
      <c r="AM247" s="108"/>
      <c r="AN247" s="114"/>
      <c r="AO247" s="114"/>
      <c r="AP247" s="138" t="s">
        <v>798</v>
      </c>
    </row>
    <row r="248" spans="1:42" s="35" customFormat="1" ht="90.75" x14ac:dyDescent="0.25">
      <c r="A248" s="43" t="s">
        <v>40</v>
      </c>
      <c r="B248" s="60" t="s">
        <v>203</v>
      </c>
      <c r="C248" s="60">
        <v>420</v>
      </c>
      <c r="D248" s="228"/>
      <c r="E248" s="256"/>
      <c r="F248" s="43" t="s">
        <v>663</v>
      </c>
      <c r="G248" s="43" t="s">
        <v>508</v>
      </c>
      <c r="H248" s="63">
        <v>0.2</v>
      </c>
      <c r="I248" s="237"/>
      <c r="J248" s="60"/>
      <c r="K248" s="60"/>
      <c r="L248" s="60"/>
      <c r="M248" s="60"/>
      <c r="N248" s="63">
        <v>0.25</v>
      </c>
      <c r="O248" s="60"/>
      <c r="P248" s="63">
        <v>0.25</v>
      </c>
      <c r="Q248" s="60"/>
      <c r="R248" s="63">
        <v>0.25</v>
      </c>
      <c r="S248" s="60"/>
      <c r="T248" s="63">
        <v>0.25</v>
      </c>
      <c r="U248" s="60"/>
      <c r="V248" s="60"/>
      <c r="W248" s="60"/>
      <c r="X248" s="60"/>
      <c r="Y248" s="60"/>
      <c r="Z248" s="60"/>
      <c r="AA248" s="60"/>
      <c r="AB248" s="60"/>
      <c r="AC248" s="60"/>
      <c r="AD248" s="60"/>
      <c r="AE248" s="60"/>
      <c r="AF248" s="60"/>
      <c r="AG248" s="60"/>
      <c r="AH248" s="85">
        <f t="shared" si="16"/>
        <v>1</v>
      </c>
      <c r="AI248" s="64">
        <v>44986</v>
      </c>
      <c r="AJ248" s="64">
        <v>45107</v>
      </c>
      <c r="AK248" s="43" t="s">
        <v>509</v>
      </c>
      <c r="AL248" s="43" t="s">
        <v>463</v>
      </c>
      <c r="AM248" s="44" t="s">
        <v>464</v>
      </c>
      <c r="AN248" s="25" t="s">
        <v>465</v>
      </c>
      <c r="AO248" s="25" t="s">
        <v>223</v>
      </c>
    </row>
    <row r="249" spans="1:42" s="35" customFormat="1" ht="90.75" x14ac:dyDescent="0.25">
      <c r="A249" s="106" t="s">
        <v>40</v>
      </c>
      <c r="B249" s="107" t="s">
        <v>203</v>
      </c>
      <c r="C249" s="107">
        <v>420</v>
      </c>
      <c r="D249" s="61"/>
      <c r="E249" s="103"/>
      <c r="F249" s="106" t="s">
        <v>663</v>
      </c>
      <c r="G249" s="106" t="s">
        <v>508</v>
      </c>
      <c r="H249" s="135">
        <v>0.2</v>
      </c>
      <c r="I249" s="102"/>
      <c r="J249" s="107"/>
      <c r="K249" s="107"/>
      <c r="L249" s="107"/>
      <c r="M249" s="111"/>
      <c r="N249" s="110">
        <v>0.1</v>
      </c>
      <c r="O249" s="111"/>
      <c r="P249" s="110">
        <v>0.15</v>
      </c>
      <c r="Q249" s="111"/>
      <c r="R249" s="110">
        <v>0.25</v>
      </c>
      <c r="S249" s="111"/>
      <c r="T249" s="110">
        <v>0.25</v>
      </c>
      <c r="U249" s="111"/>
      <c r="V249" s="110">
        <v>0.25</v>
      </c>
      <c r="W249" s="107"/>
      <c r="X249" s="107"/>
      <c r="Y249" s="107"/>
      <c r="Z249" s="107"/>
      <c r="AA249" s="107"/>
      <c r="AB249" s="107"/>
      <c r="AC249" s="107"/>
      <c r="AD249" s="107"/>
      <c r="AE249" s="107"/>
      <c r="AF249" s="107"/>
      <c r="AG249" s="107"/>
      <c r="AH249" s="148">
        <f t="shared" si="16"/>
        <v>1</v>
      </c>
      <c r="AI249" s="112">
        <v>44986</v>
      </c>
      <c r="AJ249" s="112">
        <v>45138</v>
      </c>
      <c r="AK249" s="106" t="s">
        <v>509</v>
      </c>
      <c r="AL249" s="106" t="s">
        <v>463</v>
      </c>
      <c r="AM249" s="108"/>
      <c r="AN249" s="114"/>
      <c r="AO249" s="114"/>
      <c r="AP249" s="144" t="s">
        <v>799</v>
      </c>
    </row>
    <row r="250" spans="1:42" s="35" customFormat="1" ht="60" hidden="1" x14ac:dyDescent="0.25">
      <c r="A250" s="43" t="s">
        <v>40</v>
      </c>
      <c r="B250" s="60" t="s">
        <v>41</v>
      </c>
      <c r="C250" s="60">
        <v>528</v>
      </c>
      <c r="D250" s="60" t="s">
        <v>70</v>
      </c>
      <c r="E250" s="60" t="s">
        <v>70</v>
      </c>
      <c r="F250" s="43" t="s">
        <v>510</v>
      </c>
      <c r="G250" s="50" t="s">
        <v>511</v>
      </c>
      <c r="H250" s="33">
        <v>0.05</v>
      </c>
      <c r="I250" s="240">
        <f>+H250+H251+H252</f>
        <v>1</v>
      </c>
      <c r="J250" s="63">
        <v>1</v>
      </c>
      <c r="K250" s="60"/>
      <c r="L250" s="55"/>
      <c r="M250" s="60"/>
      <c r="N250" s="55"/>
      <c r="O250" s="60"/>
      <c r="P250" s="55"/>
      <c r="Q250" s="60"/>
      <c r="R250" s="55"/>
      <c r="S250" s="60"/>
      <c r="T250" s="55"/>
      <c r="U250" s="60"/>
      <c r="V250" s="55"/>
      <c r="W250" s="60"/>
      <c r="X250" s="55"/>
      <c r="Y250" s="60"/>
      <c r="Z250" s="55"/>
      <c r="AA250" s="60"/>
      <c r="AB250" s="55"/>
      <c r="AC250" s="60"/>
      <c r="AD250" s="55"/>
      <c r="AE250" s="60"/>
      <c r="AF250" s="55"/>
      <c r="AG250" s="60"/>
      <c r="AH250" s="63">
        <f>+J250+L250+N250+P250+R250+T250+V250+X250+Z250+AB250+AD250+AF250</f>
        <v>1</v>
      </c>
      <c r="AI250" s="64">
        <v>44927</v>
      </c>
      <c r="AJ250" s="64">
        <v>44957</v>
      </c>
      <c r="AK250" s="43" t="s">
        <v>512</v>
      </c>
      <c r="AL250" s="43" t="s">
        <v>513</v>
      </c>
      <c r="AM250" s="43" t="s">
        <v>757</v>
      </c>
      <c r="AN250" s="43" t="s">
        <v>758</v>
      </c>
      <c r="AO250" s="43" t="s">
        <v>710</v>
      </c>
    </row>
    <row r="251" spans="1:42" s="35" customFormat="1" ht="90" hidden="1" x14ac:dyDescent="0.25">
      <c r="A251" s="43" t="s">
        <v>40</v>
      </c>
      <c r="B251" s="60" t="s">
        <v>41</v>
      </c>
      <c r="C251" s="60">
        <v>528</v>
      </c>
      <c r="D251" s="60" t="s">
        <v>70</v>
      </c>
      <c r="E251" s="60" t="s">
        <v>70</v>
      </c>
      <c r="F251" s="43" t="s">
        <v>510</v>
      </c>
      <c r="G251" s="50" t="s">
        <v>514</v>
      </c>
      <c r="H251" s="33">
        <v>0.9</v>
      </c>
      <c r="I251" s="227"/>
      <c r="J251" s="55">
        <f>1/12</f>
        <v>8.3333333333333329E-2</v>
      </c>
      <c r="K251" s="60"/>
      <c r="L251" s="55">
        <f>1/12</f>
        <v>8.3333333333333329E-2</v>
      </c>
      <c r="M251" s="60"/>
      <c r="N251" s="55">
        <f>1/12</f>
        <v>8.3333333333333329E-2</v>
      </c>
      <c r="O251" s="60"/>
      <c r="P251" s="55">
        <f>1/12</f>
        <v>8.3333333333333329E-2</v>
      </c>
      <c r="Q251" s="60"/>
      <c r="R251" s="55">
        <f>1/12</f>
        <v>8.3333333333333329E-2</v>
      </c>
      <c r="S251" s="60"/>
      <c r="T251" s="55">
        <f>1/12</f>
        <v>8.3333333333333329E-2</v>
      </c>
      <c r="U251" s="60"/>
      <c r="V251" s="55">
        <f>1/12</f>
        <v>8.3333333333333329E-2</v>
      </c>
      <c r="W251" s="60"/>
      <c r="X251" s="55">
        <f>1/12</f>
        <v>8.3333333333333329E-2</v>
      </c>
      <c r="Y251" s="60"/>
      <c r="Z251" s="55">
        <f>1/12</f>
        <v>8.3333333333333329E-2</v>
      </c>
      <c r="AA251" s="60"/>
      <c r="AB251" s="55">
        <f>1/12</f>
        <v>8.3333333333333329E-2</v>
      </c>
      <c r="AC251" s="60"/>
      <c r="AD251" s="55">
        <f>1/12</f>
        <v>8.3333333333333329E-2</v>
      </c>
      <c r="AE251" s="60"/>
      <c r="AF251" s="55">
        <f>1/12</f>
        <v>8.3333333333333329E-2</v>
      </c>
      <c r="AG251" s="60"/>
      <c r="AH251" s="63">
        <f>+J251+L251+N251+P251+R251+T251+V251+X251+Z251+AB251+AD251+AF251</f>
        <v>1</v>
      </c>
      <c r="AI251" s="64">
        <v>44927</v>
      </c>
      <c r="AJ251" s="64">
        <v>45291</v>
      </c>
      <c r="AK251" s="43" t="s">
        <v>515</v>
      </c>
      <c r="AL251" s="43" t="s">
        <v>513</v>
      </c>
      <c r="AM251" s="43" t="s">
        <v>757</v>
      </c>
      <c r="AN251" s="43" t="s">
        <v>758</v>
      </c>
      <c r="AO251" s="43" t="s">
        <v>710</v>
      </c>
    </row>
    <row r="252" spans="1:42" s="35" customFormat="1" ht="75" hidden="1" x14ac:dyDescent="0.25">
      <c r="A252" s="43" t="s">
        <v>40</v>
      </c>
      <c r="B252" s="60" t="s">
        <v>41</v>
      </c>
      <c r="C252" s="60">
        <v>528</v>
      </c>
      <c r="D252" s="60" t="s">
        <v>70</v>
      </c>
      <c r="E252" s="60" t="s">
        <v>70</v>
      </c>
      <c r="F252" s="43" t="s">
        <v>510</v>
      </c>
      <c r="G252" s="50" t="s">
        <v>516</v>
      </c>
      <c r="H252" s="33">
        <v>0.05</v>
      </c>
      <c r="I252" s="228"/>
      <c r="J252" s="33">
        <v>0.25</v>
      </c>
      <c r="K252" s="60"/>
      <c r="L252" s="60"/>
      <c r="M252" s="60"/>
      <c r="N252" s="60"/>
      <c r="O252" s="60"/>
      <c r="P252" s="33">
        <v>0.25</v>
      </c>
      <c r="Q252" s="60"/>
      <c r="R252" s="60"/>
      <c r="S252" s="60"/>
      <c r="T252" s="60"/>
      <c r="U252" s="60"/>
      <c r="V252" s="33">
        <v>0.25</v>
      </c>
      <c r="W252" s="60"/>
      <c r="X252" s="60"/>
      <c r="Y252" s="60"/>
      <c r="Z252" s="60"/>
      <c r="AA252" s="60"/>
      <c r="AB252" s="33">
        <v>0.25</v>
      </c>
      <c r="AC252" s="55"/>
      <c r="AD252" s="60"/>
      <c r="AE252" s="60"/>
      <c r="AF252" s="60"/>
      <c r="AG252" s="60"/>
      <c r="AH252" s="63">
        <f>+J252+L252+N252+P252+R252+T252+V252+X252+Z252+AB252+AD252+AF252</f>
        <v>1</v>
      </c>
      <c r="AI252" s="64">
        <v>44927</v>
      </c>
      <c r="AJ252" s="64">
        <v>45230</v>
      </c>
      <c r="AK252" s="43" t="s">
        <v>517</v>
      </c>
      <c r="AL252" s="43" t="s">
        <v>513</v>
      </c>
      <c r="AM252" s="43" t="s">
        <v>757</v>
      </c>
      <c r="AN252" s="43" t="s">
        <v>758</v>
      </c>
      <c r="AO252" s="43" t="s">
        <v>710</v>
      </c>
    </row>
    <row r="253" spans="1:42" s="35" customFormat="1" ht="75.75" hidden="1" customHeight="1" x14ac:dyDescent="0.25">
      <c r="A253" s="43" t="s">
        <v>40</v>
      </c>
      <c r="B253" s="60" t="s">
        <v>41</v>
      </c>
      <c r="C253" s="76">
        <v>527</v>
      </c>
      <c r="D253" s="76" t="s">
        <v>70</v>
      </c>
      <c r="E253" s="76" t="s">
        <v>70</v>
      </c>
      <c r="F253" s="50" t="s">
        <v>518</v>
      </c>
      <c r="G253" s="50" t="s">
        <v>519</v>
      </c>
      <c r="H253" s="78">
        <v>0.5</v>
      </c>
      <c r="I253" s="235">
        <v>1</v>
      </c>
      <c r="J253" s="76"/>
      <c r="K253" s="76"/>
      <c r="L253" s="78">
        <v>0.09</v>
      </c>
      <c r="M253" s="76"/>
      <c r="N253" s="78">
        <v>0.09</v>
      </c>
      <c r="O253" s="88"/>
      <c r="P253" s="78">
        <v>0.09</v>
      </c>
      <c r="Q253" s="76"/>
      <c r="R253" s="78">
        <v>0.09</v>
      </c>
      <c r="S253" s="76"/>
      <c r="T253" s="78">
        <v>0.09</v>
      </c>
      <c r="U253" s="76"/>
      <c r="V253" s="78">
        <v>0.09</v>
      </c>
      <c r="W253" s="76"/>
      <c r="X253" s="78">
        <v>0.09</v>
      </c>
      <c r="Y253" s="76"/>
      <c r="Z253" s="78">
        <v>0.09</v>
      </c>
      <c r="AA253" s="76"/>
      <c r="AB253" s="78">
        <v>0.09</v>
      </c>
      <c r="AC253" s="88"/>
      <c r="AD253" s="78">
        <v>0.09</v>
      </c>
      <c r="AE253" s="76"/>
      <c r="AF253" s="78">
        <v>0.1</v>
      </c>
      <c r="AG253" s="76"/>
      <c r="AH253" s="78">
        <v>1</v>
      </c>
      <c r="AI253" s="79">
        <v>44958</v>
      </c>
      <c r="AJ253" s="79">
        <v>45291</v>
      </c>
      <c r="AK253" s="50" t="s">
        <v>520</v>
      </c>
      <c r="AL253" s="50" t="s">
        <v>55</v>
      </c>
      <c r="AM253" s="25" t="s">
        <v>704</v>
      </c>
      <c r="AN253" s="25" t="s">
        <v>56</v>
      </c>
      <c r="AO253" s="50" t="s">
        <v>57</v>
      </c>
    </row>
    <row r="254" spans="1:42" s="35" customFormat="1" ht="60" hidden="1" x14ac:dyDescent="0.25">
      <c r="A254" s="43" t="s">
        <v>40</v>
      </c>
      <c r="B254" s="60" t="s">
        <v>41</v>
      </c>
      <c r="C254" s="76">
        <v>527</v>
      </c>
      <c r="D254" s="76" t="s">
        <v>70</v>
      </c>
      <c r="E254" s="76" t="s">
        <v>70</v>
      </c>
      <c r="F254" s="50" t="s">
        <v>518</v>
      </c>
      <c r="G254" s="50" t="s">
        <v>521</v>
      </c>
      <c r="H254" s="78">
        <v>0.5</v>
      </c>
      <c r="I254" s="235"/>
      <c r="J254" s="76"/>
      <c r="K254" s="76"/>
      <c r="L254" s="76"/>
      <c r="M254" s="76"/>
      <c r="N254" s="76"/>
      <c r="O254" s="76"/>
      <c r="P254" s="78">
        <v>0.25</v>
      </c>
      <c r="Q254" s="76"/>
      <c r="R254" s="76"/>
      <c r="S254" s="76"/>
      <c r="T254" s="76"/>
      <c r="U254" s="78"/>
      <c r="V254" s="78">
        <v>0.25</v>
      </c>
      <c r="W254" s="76"/>
      <c r="X254" s="76"/>
      <c r="Y254" s="76"/>
      <c r="Z254" s="76"/>
      <c r="AA254" s="76"/>
      <c r="AB254" s="78">
        <v>0.25</v>
      </c>
      <c r="AC254" s="76"/>
      <c r="AD254" s="76"/>
      <c r="AE254" s="76"/>
      <c r="AF254" s="78">
        <v>0.25</v>
      </c>
      <c r="AG254" s="76"/>
      <c r="AH254" s="78">
        <v>1</v>
      </c>
      <c r="AI254" s="79">
        <v>45017</v>
      </c>
      <c r="AJ254" s="79">
        <v>45291</v>
      </c>
      <c r="AK254" s="50" t="s">
        <v>522</v>
      </c>
      <c r="AL254" s="50" t="s">
        <v>55</v>
      </c>
      <c r="AM254" s="50" t="s">
        <v>525</v>
      </c>
      <c r="AN254" s="50" t="s">
        <v>57</v>
      </c>
      <c r="AO254" s="50" t="s">
        <v>57</v>
      </c>
    </row>
    <row r="255" spans="1:42" s="35" customFormat="1" ht="112.5" hidden="1" customHeight="1" x14ac:dyDescent="0.25">
      <c r="A255" s="43" t="s">
        <v>40</v>
      </c>
      <c r="B255" s="60" t="s">
        <v>41</v>
      </c>
      <c r="C255" s="76" t="s">
        <v>70</v>
      </c>
      <c r="D255" s="76" t="s">
        <v>70</v>
      </c>
      <c r="E255" s="76" t="s">
        <v>70</v>
      </c>
      <c r="F255" s="45" t="s">
        <v>672</v>
      </c>
      <c r="G255" s="43" t="s">
        <v>723</v>
      </c>
      <c r="H255" s="33">
        <v>0.15</v>
      </c>
      <c r="I255" s="235">
        <f>+H255+H256+H257+H258+H259+H260+H261+H262+H263+H264</f>
        <v>0.99999999999999989</v>
      </c>
      <c r="J255" s="76"/>
      <c r="K255" s="76"/>
      <c r="L255" s="76"/>
      <c r="M255" s="76"/>
      <c r="N255" s="31">
        <v>0.25</v>
      </c>
      <c r="O255" s="76"/>
      <c r="P255" s="78"/>
      <c r="Q255" s="76"/>
      <c r="R255" s="76"/>
      <c r="S255" s="76"/>
      <c r="T255" s="31">
        <v>0.25</v>
      </c>
      <c r="U255" s="78"/>
      <c r="V255" s="78"/>
      <c r="W255" s="76"/>
      <c r="X255" s="76"/>
      <c r="Y255" s="76"/>
      <c r="Z255" s="31">
        <v>0.25</v>
      </c>
      <c r="AA255" s="76"/>
      <c r="AB255" s="78"/>
      <c r="AC255" s="76"/>
      <c r="AD255" s="76"/>
      <c r="AE255" s="76"/>
      <c r="AF255" s="31">
        <v>0.25</v>
      </c>
      <c r="AG255" s="76"/>
      <c r="AH255" s="31">
        <f t="shared" ref="AH255:AH283" si="17">+J255+L255+N255+P255+R255+T255+V255+X255+Z255+AB255+AD255+AF255</f>
        <v>1</v>
      </c>
      <c r="AI255" s="79">
        <v>44986</v>
      </c>
      <c r="AJ255" s="79">
        <v>45275</v>
      </c>
      <c r="AK255" s="50" t="s">
        <v>724</v>
      </c>
      <c r="AL255" s="44" t="s">
        <v>55</v>
      </c>
      <c r="AM255" s="44" t="s">
        <v>745</v>
      </c>
      <c r="AN255" s="50" t="s">
        <v>56</v>
      </c>
      <c r="AO255" s="50" t="s">
        <v>57</v>
      </c>
    </row>
    <row r="256" spans="1:42" ht="168" hidden="1" customHeight="1" x14ac:dyDescent="0.25">
      <c r="A256" s="43" t="s">
        <v>40</v>
      </c>
      <c r="B256" s="60" t="s">
        <v>41</v>
      </c>
      <c r="C256" s="76" t="s">
        <v>70</v>
      </c>
      <c r="D256" s="76" t="s">
        <v>70</v>
      </c>
      <c r="E256" s="76" t="s">
        <v>70</v>
      </c>
      <c r="F256" s="45" t="s">
        <v>672</v>
      </c>
      <c r="G256" s="43" t="s">
        <v>604</v>
      </c>
      <c r="H256" s="33">
        <v>0.1</v>
      </c>
      <c r="I256" s="235"/>
      <c r="J256" s="31"/>
      <c r="K256" s="31"/>
      <c r="L256" s="31"/>
      <c r="M256" s="31"/>
      <c r="N256" s="31">
        <v>0.25</v>
      </c>
      <c r="O256" s="31"/>
      <c r="P256" s="31"/>
      <c r="Q256" s="31"/>
      <c r="R256" s="31"/>
      <c r="S256" s="31"/>
      <c r="T256" s="31">
        <v>0.25</v>
      </c>
      <c r="U256" s="31"/>
      <c r="V256" s="31"/>
      <c r="W256" s="31"/>
      <c r="X256" s="31"/>
      <c r="Y256" s="31"/>
      <c r="Z256" s="31">
        <v>0.25</v>
      </c>
      <c r="AA256" s="31"/>
      <c r="AB256" s="31"/>
      <c r="AC256" s="31"/>
      <c r="AD256" s="31"/>
      <c r="AE256" s="31"/>
      <c r="AF256" s="31">
        <v>0.25</v>
      </c>
      <c r="AG256" s="31"/>
      <c r="AH256" s="31">
        <f t="shared" si="17"/>
        <v>1</v>
      </c>
      <c r="AI256" s="64">
        <v>44928</v>
      </c>
      <c r="AJ256" s="62">
        <v>45275</v>
      </c>
      <c r="AK256" s="44" t="s">
        <v>605</v>
      </c>
      <c r="AL256" s="44" t="s">
        <v>534</v>
      </c>
      <c r="AM256" s="44" t="s">
        <v>535</v>
      </c>
      <c r="AN256" s="25" t="s">
        <v>701</v>
      </c>
      <c r="AO256" s="25" t="s">
        <v>57</v>
      </c>
    </row>
    <row r="257" spans="1:41" ht="199.5" hidden="1" customHeight="1" x14ac:dyDescent="0.25">
      <c r="A257" s="43" t="s">
        <v>40</v>
      </c>
      <c r="B257" s="60" t="s">
        <v>41</v>
      </c>
      <c r="C257" s="76" t="s">
        <v>70</v>
      </c>
      <c r="D257" s="76" t="s">
        <v>70</v>
      </c>
      <c r="E257" s="76" t="s">
        <v>70</v>
      </c>
      <c r="F257" s="45" t="s">
        <v>672</v>
      </c>
      <c r="G257" s="43" t="s">
        <v>596</v>
      </c>
      <c r="H257" s="33">
        <v>0.1</v>
      </c>
      <c r="I257" s="235"/>
      <c r="J257" s="31"/>
      <c r="K257" s="31"/>
      <c r="L257" s="31"/>
      <c r="M257" s="31"/>
      <c r="N257" s="31"/>
      <c r="O257" s="31"/>
      <c r="P257" s="31">
        <v>0.25</v>
      </c>
      <c r="Q257" s="31"/>
      <c r="R257" s="31"/>
      <c r="S257" s="31"/>
      <c r="T257" s="31"/>
      <c r="U257" s="31"/>
      <c r="V257" s="31">
        <v>0.25</v>
      </c>
      <c r="W257" s="31"/>
      <c r="X257" s="31"/>
      <c r="Y257" s="31"/>
      <c r="Z257" s="31"/>
      <c r="AA257" s="31"/>
      <c r="AB257" s="31">
        <v>0.25</v>
      </c>
      <c r="AC257" s="31"/>
      <c r="AD257" s="31"/>
      <c r="AE257" s="31"/>
      <c r="AF257" s="31">
        <v>0.25</v>
      </c>
      <c r="AG257" s="31"/>
      <c r="AH257" s="31">
        <f t="shared" si="17"/>
        <v>1</v>
      </c>
      <c r="AI257" s="64">
        <v>45017</v>
      </c>
      <c r="AJ257" s="62">
        <v>45291</v>
      </c>
      <c r="AK257" s="44" t="s">
        <v>597</v>
      </c>
      <c r="AL257" s="44" t="s">
        <v>55</v>
      </c>
      <c r="AM257" s="44" t="s">
        <v>745</v>
      </c>
      <c r="AN257" s="25" t="s">
        <v>56</v>
      </c>
      <c r="AO257" s="25" t="s">
        <v>57</v>
      </c>
    </row>
    <row r="258" spans="1:41" ht="105" hidden="1" customHeight="1" x14ac:dyDescent="0.25">
      <c r="A258" s="43" t="s">
        <v>40</v>
      </c>
      <c r="B258" s="60" t="s">
        <v>41</v>
      </c>
      <c r="C258" s="76" t="s">
        <v>70</v>
      </c>
      <c r="D258" s="76" t="s">
        <v>70</v>
      </c>
      <c r="E258" s="76" t="s">
        <v>70</v>
      </c>
      <c r="F258" s="45" t="s">
        <v>672</v>
      </c>
      <c r="G258" s="43" t="s">
        <v>602</v>
      </c>
      <c r="H258" s="33">
        <v>0.05</v>
      </c>
      <c r="I258" s="235"/>
      <c r="J258" s="31">
        <v>0.08</v>
      </c>
      <c r="K258" s="31"/>
      <c r="L258" s="31">
        <v>0.08</v>
      </c>
      <c r="M258" s="31"/>
      <c r="N258" s="31">
        <v>0.08</v>
      </c>
      <c r="O258" s="31"/>
      <c r="P258" s="31">
        <v>0.1</v>
      </c>
      <c r="Q258" s="31"/>
      <c r="R258" s="31">
        <v>0.08</v>
      </c>
      <c r="S258" s="31"/>
      <c r="T258" s="31">
        <v>0.08</v>
      </c>
      <c r="U258" s="31"/>
      <c r="V258" s="31">
        <v>0.08</v>
      </c>
      <c r="W258" s="31"/>
      <c r="X258" s="31">
        <v>0.1</v>
      </c>
      <c r="Y258" s="31"/>
      <c r="Z258" s="31">
        <v>0.08</v>
      </c>
      <c r="AA258" s="31"/>
      <c r="AB258" s="31">
        <v>0.08</v>
      </c>
      <c r="AC258" s="31"/>
      <c r="AD258" s="31">
        <v>0.08</v>
      </c>
      <c r="AE258" s="31"/>
      <c r="AF258" s="31">
        <v>0.08</v>
      </c>
      <c r="AG258" s="31"/>
      <c r="AH258" s="31">
        <f t="shared" si="17"/>
        <v>0.99999999999999978</v>
      </c>
      <c r="AI258" s="64">
        <v>44928</v>
      </c>
      <c r="AJ258" s="62">
        <v>45291</v>
      </c>
      <c r="AK258" s="44" t="s">
        <v>603</v>
      </c>
      <c r="AL258" s="44" t="s">
        <v>157</v>
      </c>
      <c r="AM258" s="44" t="s">
        <v>158</v>
      </c>
      <c r="AN258" s="25" t="s">
        <v>159</v>
      </c>
      <c r="AO258" s="25" t="s">
        <v>57</v>
      </c>
    </row>
    <row r="259" spans="1:41" s="35" customFormat="1" ht="99" hidden="1" customHeight="1" x14ac:dyDescent="0.25">
      <c r="A259" s="43" t="s">
        <v>40</v>
      </c>
      <c r="B259" s="60" t="s">
        <v>41</v>
      </c>
      <c r="C259" s="76" t="s">
        <v>70</v>
      </c>
      <c r="D259" s="76" t="s">
        <v>70</v>
      </c>
      <c r="E259" s="76" t="s">
        <v>70</v>
      </c>
      <c r="F259" s="45" t="s">
        <v>673</v>
      </c>
      <c r="G259" s="50" t="s">
        <v>674</v>
      </c>
      <c r="H259" s="78">
        <v>0.1</v>
      </c>
      <c r="I259" s="235"/>
      <c r="J259" s="76"/>
      <c r="K259" s="76"/>
      <c r="L259" s="76"/>
      <c r="M259" s="76"/>
      <c r="N259" s="76"/>
      <c r="O259" s="76"/>
      <c r="P259" s="78"/>
      <c r="Q259" s="76"/>
      <c r="R259" s="31">
        <v>0.2</v>
      </c>
      <c r="S259" s="76"/>
      <c r="T259" s="31">
        <v>0.3</v>
      </c>
      <c r="U259" s="78"/>
      <c r="V259" s="78">
        <v>0.5</v>
      </c>
      <c r="W259" s="76"/>
      <c r="X259" s="76"/>
      <c r="Y259" s="76"/>
      <c r="Z259" s="76"/>
      <c r="AA259" s="76"/>
      <c r="AB259" s="78"/>
      <c r="AC259" s="76"/>
      <c r="AD259" s="76"/>
      <c r="AE259" s="76"/>
      <c r="AF259" s="78"/>
      <c r="AG259" s="76"/>
      <c r="AH259" s="31">
        <f t="shared" si="17"/>
        <v>1</v>
      </c>
      <c r="AI259" s="79">
        <v>45047</v>
      </c>
      <c r="AJ259" s="79">
        <v>45138</v>
      </c>
      <c r="AK259" s="50" t="s">
        <v>725</v>
      </c>
      <c r="AL259" s="44" t="s">
        <v>55</v>
      </c>
      <c r="AM259" s="44" t="s">
        <v>745</v>
      </c>
      <c r="AN259" s="25" t="s">
        <v>56</v>
      </c>
      <c r="AO259" s="25" t="s">
        <v>57</v>
      </c>
    </row>
    <row r="260" spans="1:41" s="35" customFormat="1" ht="105" hidden="1" x14ac:dyDescent="0.25">
      <c r="A260" s="43" t="s">
        <v>40</v>
      </c>
      <c r="B260" s="60" t="s">
        <v>41</v>
      </c>
      <c r="C260" s="76" t="s">
        <v>70</v>
      </c>
      <c r="D260" s="76" t="s">
        <v>70</v>
      </c>
      <c r="E260" s="76" t="s">
        <v>70</v>
      </c>
      <c r="F260" s="45" t="s">
        <v>675</v>
      </c>
      <c r="G260" s="50" t="s">
        <v>759</v>
      </c>
      <c r="H260" s="78">
        <v>0.1</v>
      </c>
      <c r="I260" s="235"/>
      <c r="J260" s="76"/>
      <c r="K260" s="76"/>
      <c r="L260" s="76"/>
      <c r="M260" s="76"/>
      <c r="N260" s="76"/>
      <c r="O260" s="76"/>
      <c r="P260" s="78"/>
      <c r="Q260" s="76"/>
      <c r="R260" s="31">
        <v>0.2</v>
      </c>
      <c r="S260" s="76"/>
      <c r="T260" s="31">
        <v>0.3</v>
      </c>
      <c r="U260" s="78"/>
      <c r="V260" s="78">
        <v>0.5</v>
      </c>
      <c r="W260" s="76"/>
      <c r="X260" s="76"/>
      <c r="Y260" s="76"/>
      <c r="Z260" s="76"/>
      <c r="AA260" s="76"/>
      <c r="AB260" s="78"/>
      <c r="AC260" s="76"/>
      <c r="AD260" s="76"/>
      <c r="AE260" s="76"/>
      <c r="AF260" s="78"/>
      <c r="AG260" s="76"/>
      <c r="AH260" s="31">
        <f t="shared" si="17"/>
        <v>1</v>
      </c>
      <c r="AI260" s="79">
        <v>45047</v>
      </c>
      <c r="AJ260" s="79">
        <v>45138</v>
      </c>
      <c r="AK260" s="50" t="s">
        <v>727</v>
      </c>
      <c r="AL260" s="43" t="s">
        <v>726</v>
      </c>
      <c r="AM260" s="50" t="s">
        <v>74</v>
      </c>
      <c r="AN260" s="25" t="s">
        <v>47</v>
      </c>
      <c r="AO260" s="50" t="s">
        <v>57</v>
      </c>
    </row>
    <row r="261" spans="1:41" s="28" customFormat="1" ht="98.25" hidden="1" customHeight="1" x14ac:dyDescent="0.25">
      <c r="A261" s="43" t="s">
        <v>40</v>
      </c>
      <c r="B261" s="60" t="s">
        <v>41</v>
      </c>
      <c r="C261" s="76" t="s">
        <v>70</v>
      </c>
      <c r="D261" s="76" t="s">
        <v>70</v>
      </c>
      <c r="E261" s="76" t="s">
        <v>70</v>
      </c>
      <c r="F261" s="45" t="s">
        <v>649</v>
      </c>
      <c r="G261" s="43" t="s">
        <v>589</v>
      </c>
      <c r="H261" s="78">
        <v>0.1</v>
      </c>
      <c r="I261" s="235"/>
      <c r="J261" s="60"/>
      <c r="K261" s="60"/>
      <c r="L261" s="60"/>
      <c r="M261" s="60"/>
      <c r="N261" s="60"/>
      <c r="O261" s="60"/>
      <c r="P261" s="60"/>
      <c r="Q261" s="60"/>
      <c r="R261" s="60"/>
      <c r="S261" s="60"/>
      <c r="T261" s="63">
        <v>0.1</v>
      </c>
      <c r="U261" s="60"/>
      <c r="V261" s="63">
        <v>0.2</v>
      </c>
      <c r="W261" s="60"/>
      <c r="X261" s="63">
        <v>0.2</v>
      </c>
      <c r="Y261" s="60"/>
      <c r="Z261" s="63">
        <v>0.2</v>
      </c>
      <c r="AA261" s="60"/>
      <c r="AB261" s="63">
        <v>0.2</v>
      </c>
      <c r="AC261" s="60"/>
      <c r="AD261" s="63">
        <v>0.1</v>
      </c>
      <c r="AE261" s="60"/>
      <c r="AF261" s="60"/>
      <c r="AG261" s="60"/>
      <c r="AH261" s="31">
        <f t="shared" si="17"/>
        <v>0.99999999999999989</v>
      </c>
      <c r="AI261" s="64">
        <v>45078</v>
      </c>
      <c r="AJ261" s="64">
        <v>45260</v>
      </c>
      <c r="AK261" s="43" t="s">
        <v>590</v>
      </c>
      <c r="AL261" s="43" t="s">
        <v>703</v>
      </c>
      <c r="AM261" s="43" t="s">
        <v>549</v>
      </c>
      <c r="AN261" s="25" t="s">
        <v>47</v>
      </c>
      <c r="AO261" s="25" t="s">
        <v>57</v>
      </c>
    </row>
    <row r="262" spans="1:41" ht="77.25" hidden="1" x14ac:dyDescent="0.25">
      <c r="A262" s="43" t="s">
        <v>40</v>
      </c>
      <c r="B262" s="60" t="s">
        <v>41</v>
      </c>
      <c r="C262" s="76" t="s">
        <v>70</v>
      </c>
      <c r="D262" s="76" t="s">
        <v>70</v>
      </c>
      <c r="E262" s="76" t="s">
        <v>70</v>
      </c>
      <c r="F262" s="45" t="s">
        <v>649</v>
      </c>
      <c r="G262" s="43" t="s">
        <v>600</v>
      </c>
      <c r="H262" s="78">
        <v>0.1</v>
      </c>
      <c r="I262" s="235"/>
      <c r="J262" s="31"/>
      <c r="K262" s="31"/>
      <c r="L262" s="31"/>
      <c r="M262" s="31"/>
      <c r="N262" s="31">
        <v>0.25</v>
      </c>
      <c r="O262" s="31"/>
      <c r="P262" s="31"/>
      <c r="Q262" s="31"/>
      <c r="R262" s="31"/>
      <c r="S262" s="31"/>
      <c r="T262" s="31">
        <v>0.25</v>
      </c>
      <c r="U262" s="31"/>
      <c r="V262" s="31"/>
      <c r="W262" s="31"/>
      <c r="X262" s="31"/>
      <c r="Y262" s="31"/>
      <c r="Z262" s="31">
        <v>0.25</v>
      </c>
      <c r="AA262" s="31"/>
      <c r="AB262" s="31"/>
      <c r="AC262" s="31"/>
      <c r="AD262" s="31"/>
      <c r="AE262" s="31"/>
      <c r="AF262" s="31">
        <v>0.25</v>
      </c>
      <c r="AG262" s="31"/>
      <c r="AH262" s="31">
        <f t="shared" si="17"/>
        <v>1</v>
      </c>
      <c r="AI262" s="64">
        <v>44986</v>
      </c>
      <c r="AJ262" s="62">
        <v>45291</v>
      </c>
      <c r="AK262" s="44" t="s">
        <v>601</v>
      </c>
      <c r="AL262" s="44" t="s">
        <v>157</v>
      </c>
      <c r="AM262" s="44" t="s">
        <v>158</v>
      </c>
      <c r="AN262" s="25" t="s">
        <v>159</v>
      </c>
      <c r="AO262" s="25" t="s">
        <v>57</v>
      </c>
    </row>
    <row r="263" spans="1:41" ht="103.5" hidden="1" customHeight="1" x14ac:dyDescent="0.25">
      <c r="A263" s="43" t="s">
        <v>40</v>
      </c>
      <c r="B263" s="60" t="s">
        <v>41</v>
      </c>
      <c r="C263" s="76" t="s">
        <v>70</v>
      </c>
      <c r="D263" s="76" t="s">
        <v>70</v>
      </c>
      <c r="E263" s="76" t="s">
        <v>70</v>
      </c>
      <c r="F263" s="45" t="s">
        <v>651</v>
      </c>
      <c r="G263" s="43" t="s">
        <v>665</v>
      </c>
      <c r="H263" s="78">
        <v>0.1</v>
      </c>
      <c r="I263" s="235"/>
      <c r="J263" s="31"/>
      <c r="K263" s="31"/>
      <c r="L263" s="31"/>
      <c r="M263" s="31"/>
      <c r="N263" s="31"/>
      <c r="O263" s="31"/>
      <c r="P263" s="31"/>
      <c r="Q263" s="31"/>
      <c r="R263" s="31">
        <v>0.5</v>
      </c>
      <c r="S263" s="31"/>
      <c r="T263" s="31"/>
      <c r="U263" s="31"/>
      <c r="V263" s="31"/>
      <c r="W263" s="31"/>
      <c r="X263" s="31"/>
      <c r="Y263" s="31"/>
      <c r="Z263" s="31">
        <v>0.5</v>
      </c>
      <c r="AA263" s="31"/>
      <c r="AB263" s="31"/>
      <c r="AC263" s="31"/>
      <c r="AD263" s="31"/>
      <c r="AE263" s="31"/>
      <c r="AF263" s="31"/>
      <c r="AG263" s="31"/>
      <c r="AH263" s="31">
        <f t="shared" si="17"/>
        <v>1</v>
      </c>
      <c r="AI263" s="64">
        <v>45047</v>
      </c>
      <c r="AJ263" s="62">
        <v>45199</v>
      </c>
      <c r="AK263" s="43" t="s">
        <v>606</v>
      </c>
      <c r="AL263" s="44" t="s">
        <v>55</v>
      </c>
      <c r="AM263" s="44" t="s">
        <v>745</v>
      </c>
      <c r="AN263" s="25" t="s">
        <v>56</v>
      </c>
      <c r="AO263" s="25" t="s">
        <v>57</v>
      </c>
    </row>
    <row r="264" spans="1:41" ht="77.25" hidden="1" x14ac:dyDescent="0.25">
      <c r="A264" s="43" t="s">
        <v>40</v>
      </c>
      <c r="B264" s="60" t="s">
        <v>41</v>
      </c>
      <c r="C264" s="76" t="s">
        <v>70</v>
      </c>
      <c r="D264" s="76" t="s">
        <v>70</v>
      </c>
      <c r="E264" s="76" t="s">
        <v>70</v>
      </c>
      <c r="F264" s="45" t="s">
        <v>651</v>
      </c>
      <c r="G264" s="43" t="s">
        <v>593</v>
      </c>
      <c r="H264" s="33">
        <v>0.1</v>
      </c>
      <c r="I264" s="235"/>
      <c r="J264" s="31"/>
      <c r="K264" s="31"/>
      <c r="L264" s="31"/>
      <c r="M264" s="31"/>
      <c r="N264" s="31"/>
      <c r="O264" s="31"/>
      <c r="P264" s="31">
        <v>1</v>
      </c>
      <c r="Q264" s="31"/>
      <c r="R264" s="31"/>
      <c r="S264" s="31"/>
      <c r="T264" s="31"/>
      <c r="U264" s="31"/>
      <c r="V264" s="31"/>
      <c r="W264" s="31"/>
      <c r="X264" s="31"/>
      <c r="Y264" s="31"/>
      <c r="Z264" s="31"/>
      <c r="AA264" s="31"/>
      <c r="AB264" s="31"/>
      <c r="AC264" s="31"/>
      <c r="AD264" s="31"/>
      <c r="AE264" s="31"/>
      <c r="AF264" s="31"/>
      <c r="AG264" s="31"/>
      <c r="AH264" s="31">
        <f t="shared" si="17"/>
        <v>1</v>
      </c>
      <c r="AI264" s="64">
        <v>45017</v>
      </c>
      <c r="AJ264" s="62">
        <v>45046</v>
      </c>
      <c r="AK264" s="44" t="s">
        <v>594</v>
      </c>
      <c r="AL264" s="43" t="s">
        <v>463</v>
      </c>
      <c r="AM264" s="44" t="s">
        <v>464</v>
      </c>
      <c r="AN264" s="25" t="s">
        <v>465</v>
      </c>
      <c r="AO264" s="25" t="s">
        <v>223</v>
      </c>
    </row>
    <row r="265" spans="1:41" ht="77.25" hidden="1" customHeight="1" x14ac:dyDescent="0.25">
      <c r="A265" s="43" t="s">
        <v>40</v>
      </c>
      <c r="B265" s="60" t="s">
        <v>41</v>
      </c>
      <c r="C265" s="76" t="s">
        <v>70</v>
      </c>
      <c r="D265" s="76" t="s">
        <v>70</v>
      </c>
      <c r="E265" s="76" t="s">
        <v>70</v>
      </c>
      <c r="F265" s="44" t="s">
        <v>642</v>
      </c>
      <c r="G265" s="43" t="s">
        <v>664</v>
      </c>
      <c r="H265" s="31">
        <v>0.05</v>
      </c>
      <c r="I265" s="259">
        <f>+H265+H266+H267+H268+H269+H270-+H271+H272+H273+H274+H275+H276</f>
        <v>1</v>
      </c>
      <c r="J265" s="33"/>
      <c r="K265" s="33"/>
      <c r="L265" s="33"/>
      <c r="M265" s="33"/>
      <c r="N265" s="33">
        <v>0.2</v>
      </c>
      <c r="O265" s="33"/>
      <c r="P265" s="33">
        <v>0.8</v>
      </c>
      <c r="Q265" s="33"/>
      <c r="R265" s="33"/>
      <c r="S265" s="33"/>
      <c r="T265" s="33"/>
      <c r="U265" s="33"/>
      <c r="V265" s="33"/>
      <c r="W265" s="33"/>
      <c r="X265" s="33"/>
      <c r="Y265" s="33"/>
      <c r="Z265" s="33"/>
      <c r="AA265" s="33"/>
      <c r="AB265" s="33"/>
      <c r="AC265" s="33"/>
      <c r="AD265" s="33"/>
      <c r="AE265" s="33"/>
      <c r="AF265" s="33"/>
      <c r="AG265" s="33"/>
      <c r="AH265" s="31">
        <f t="shared" si="17"/>
        <v>1</v>
      </c>
      <c r="AI265" s="64">
        <v>44986</v>
      </c>
      <c r="AJ265" s="62">
        <v>45046</v>
      </c>
      <c r="AK265" s="43" t="s">
        <v>561</v>
      </c>
      <c r="AL265" s="43" t="s">
        <v>157</v>
      </c>
      <c r="AM265" s="43" t="s">
        <v>158</v>
      </c>
      <c r="AN265" s="43" t="s">
        <v>159</v>
      </c>
      <c r="AO265" s="43" t="s">
        <v>57</v>
      </c>
    </row>
    <row r="266" spans="1:41" ht="75" hidden="1" x14ac:dyDescent="0.25">
      <c r="A266" s="43" t="s">
        <v>40</v>
      </c>
      <c r="B266" s="60" t="s">
        <v>41</v>
      </c>
      <c r="C266" s="76" t="s">
        <v>70</v>
      </c>
      <c r="D266" s="76" t="s">
        <v>70</v>
      </c>
      <c r="E266" s="76" t="s">
        <v>70</v>
      </c>
      <c r="F266" s="44" t="s">
        <v>642</v>
      </c>
      <c r="G266" s="43" t="s">
        <v>564</v>
      </c>
      <c r="H266" s="31">
        <v>0.2</v>
      </c>
      <c r="I266" s="259"/>
      <c r="J266" s="31">
        <v>1</v>
      </c>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f t="shared" si="17"/>
        <v>1</v>
      </c>
      <c r="AI266" s="64">
        <v>44928</v>
      </c>
      <c r="AJ266" s="62">
        <v>44957</v>
      </c>
      <c r="AK266" s="43" t="s">
        <v>565</v>
      </c>
      <c r="AL266" s="44" t="s">
        <v>55</v>
      </c>
      <c r="AM266" s="25" t="s">
        <v>706</v>
      </c>
      <c r="AN266" s="25" t="s">
        <v>56</v>
      </c>
      <c r="AO266" s="25" t="s">
        <v>57</v>
      </c>
    </row>
    <row r="267" spans="1:41" ht="93" customHeight="1" x14ac:dyDescent="0.25">
      <c r="A267" s="116" t="s">
        <v>40</v>
      </c>
      <c r="B267" s="117" t="s">
        <v>41</v>
      </c>
      <c r="C267" s="150" t="s">
        <v>70</v>
      </c>
      <c r="D267" s="150" t="s">
        <v>70</v>
      </c>
      <c r="E267" s="150" t="s">
        <v>70</v>
      </c>
      <c r="F267" s="118" t="s">
        <v>800</v>
      </c>
      <c r="G267" s="116" t="s">
        <v>573</v>
      </c>
      <c r="H267" s="119">
        <v>0.1</v>
      </c>
      <c r="I267" s="259"/>
      <c r="J267" s="119">
        <v>0.08</v>
      </c>
      <c r="K267" s="119"/>
      <c r="L267" s="119">
        <v>0.08</v>
      </c>
      <c r="M267" s="119"/>
      <c r="N267" s="119">
        <v>0.08</v>
      </c>
      <c r="O267" s="119"/>
      <c r="P267" s="119">
        <v>0.1</v>
      </c>
      <c r="Q267" s="119"/>
      <c r="R267" s="119">
        <v>0.08</v>
      </c>
      <c r="S267" s="119"/>
      <c r="T267" s="119">
        <v>0.08</v>
      </c>
      <c r="U267" s="119"/>
      <c r="V267" s="119">
        <v>0.08</v>
      </c>
      <c r="W267" s="119"/>
      <c r="X267" s="119">
        <v>0.1</v>
      </c>
      <c r="Y267" s="119"/>
      <c r="Z267" s="119">
        <v>0.08</v>
      </c>
      <c r="AA267" s="119"/>
      <c r="AB267" s="119">
        <v>0.08</v>
      </c>
      <c r="AC267" s="119"/>
      <c r="AD267" s="119">
        <v>0.08</v>
      </c>
      <c r="AE267" s="119"/>
      <c r="AF267" s="119">
        <v>0.08</v>
      </c>
      <c r="AG267" s="119"/>
      <c r="AH267" s="119">
        <f t="shared" si="17"/>
        <v>0.99999999999999978</v>
      </c>
      <c r="AI267" s="121">
        <v>44928</v>
      </c>
      <c r="AJ267" s="151">
        <v>45291</v>
      </c>
      <c r="AK267" s="118" t="s">
        <v>544</v>
      </c>
      <c r="AL267" s="118" t="s">
        <v>157</v>
      </c>
      <c r="AM267" s="118" t="s">
        <v>158</v>
      </c>
      <c r="AN267" s="122" t="s">
        <v>159</v>
      </c>
      <c r="AO267" s="122" t="s">
        <v>57</v>
      </c>
    </row>
    <row r="268" spans="1:41" ht="76.5" hidden="1" x14ac:dyDescent="0.25">
      <c r="A268" s="43" t="s">
        <v>40</v>
      </c>
      <c r="B268" s="60" t="s">
        <v>41</v>
      </c>
      <c r="C268" s="76" t="s">
        <v>70</v>
      </c>
      <c r="D268" s="76" t="s">
        <v>70</v>
      </c>
      <c r="E268" s="76" t="s">
        <v>70</v>
      </c>
      <c r="F268" s="44" t="s">
        <v>643</v>
      </c>
      <c r="G268" s="43" t="s">
        <v>562</v>
      </c>
      <c r="H268" s="31">
        <v>0.05</v>
      </c>
      <c r="I268" s="259"/>
      <c r="J268" s="33"/>
      <c r="K268" s="33"/>
      <c r="L268" s="33"/>
      <c r="M268" s="33"/>
      <c r="N268" s="33">
        <v>0.25</v>
      </c>
      <c r="O268" s="33"/>
      <c r="P268" s="33"/>
      <c r="Q268" s="33"/>
      <c r="R268" s="33"/>
      <c r="S268" s="33"/>
      <c r="T268" s="33">
        <v>0.25</v>
      </c>
      <c r="U268" s="33"/>
      <c r="V268" s="33"/>
      <c r="W268" s="33"/>
      <c r="X268" s="33"/>
      <c r="Y268" s="33"/>
      <c r="Z268" s="33">
        <v>0.25</v>
      </c>
      <c r="AA268" s="33"/>
      <c r="AB268" s="33"/>
      <c r="AC268" s="33"/>
      <c r="AD268" s="33"/>
      <c r="AE268" s="33"/>
      <c r="AF268" s="33">
        <v>0.25</v>
      </c>
      <c r="AG268" s="33"/>
      <c r="AH268" s="31">
        <f t="shared" si="17"/>
        <v>1</v>
      </c>
      <c r="AI268" s="64">
        <v>44986</v>
      </c>
      <c r="AJ268" s="64">
        <v>45291</v>
      </c>
      <c r="AK268" s="43" t="s">
        <v>563</v>
      </c>
      <c r="AL268" s="43" t="s">
        <v>157</v>
      </c>
      <c r="AM268" s="43" t="s">
        <v>158</v>
      </c>
      <c r="AN268" s="43" t="s">
        <v>159</v>
      </c>
      <c r="AO268" s="43" t="s">
        <v>57</v>
      </c>
    </row>
    <row r="269" spans="1:41" ht="76.5" hidden="1" x14ac:dyDescent="0.25">
      <c r="A269" s="43" t="s">
        <v>40</v>
      </c>
      <c r="B269" s="60" t="s">
        <v>41</v>
      </c>
      <c r="C269" s="76" t="s">
        <v>70</v>
      </c>
      <c r="D269" s="76" t="s">
        <v>70</v>
      </c>
      <c r="E269" s="76" t="s">
        <v>70</v>
      </c>
      <c r="F269" s="44" t="s">
        <v>646</v>
      </c>
      <c r="G269" s="43" t="s">
        <v>572</v>
      </c>
      <c r="H269" s="31">
        <v>0.2</v>
      </c>
      <c r="I269" s="259"/>
      <c r="J269" s="31"/>
      <c r="K269" s="31"/>
      <c r="L269" s="31">
        <v>0.1</v>
      </c>
      <c r="M269" s="31"/>
      <c r="N269" s="31">
        <v>0.1</v>
      </c>
      <c r="O269" s="31"/>
      <c r="P269" s="31">
        <v>0.8</v>
      </c>
      <c r="Q269" s="31"/>
      <c r="R269" s="31"/>
      <c r="S269" s="31"/>
      <c r="T269" s="31"/>
      <c r="U269" s="31"/>
      <c r="V269" s="31"/>
      <c r="W269" s="31"/>
      <c r="X269" s="31"/>
      <c r="Y269" s="31"/>
      <c r="Z269" s="31"/>
      <c r="AA269" s="31"/>
      <c r="AB269" s="31"/>
      <c r="AC269" s="31"/>
      <c r="AD269" s="31"/>
      <c r="AE269" s="31"/>
      <c r="AF269" s="31"/>
      <c r="AG269" s="31"/>
      <c r="AH269" s="31">
        <f t="shared" si="17"/>
        <v>1</v>
      </c>
      <c r="AI269" s="64">
        <v>44958</v>
      </c>
      <c r="AJ269" s="62">
        <v>45046</v>
      </c>
      <c r="AK269" s="44" t="s">
        <v>544</v>
      </c>
      <c r="AL269" s="44" t="s">
        <v>157</v>
      </c>
      <c r="AM269" s="44" t="s">
        <v>158</v>
      </c>
      <c r="AN269" s="25" t="s">
        <v>159</v>
      </c>
      <c r="AO269" s="25" t="s">
        <v>57</v>
      </c>
    </row>
    <row r="270" spans="1:41" ht="76.5" hidden="1" x14ac:dyDescent="0.25">
      <c r="A270" s="43" t="s">
        <v>40</v>
      </c>
      <c r="B270" s="60" t="s">
        <v>41</v>
      </c>
      <c r="C270" s="76" t="s">
        <v>70</v>
      </c>
      <c r="D270" s="76" t="s">
        <v>70</v>
      </c>
      <c r="E270" s="76" t="s">
        <v>70</v>
      </c>
      <c r="F270" s="44" t="s">
        <v>646</v>
      </c>
      <c r="G270" s="43" t="s">
        <v>574</v>
      </c>
      <c r="H270" s="31">
        <v>0.05</v>
      </c>
      <c r="I270" s="259"/>
      <c r="J270" s="31"/>
      <c r="K270" s="31"/>
      <c r="L270" s="31"/>
      <c r="M270" s="31"/>
      <c r="N270" s="31">
        <v>0.5</v>
      </c>
      <c r="O270" s="31"/>
      <c r="P270" s="31"/>
      <c r="Q270" s="31"/>
      <c r="R270" s="31"/>
      <c r="S270" s="31"/>
      <c r="T270" s="31"/>
      <c r="U270" s="31"/>
      <c r="V270" s="31"/>
      <c r="W270" s="31"/>
      <c r="X270" s="31">
        <v>0.5</v>
      </c>
      <c r="Y270" s="31"/>
      <c r="Z270" s="31"/>
      <c r="AA270" s="31"/>
      <c r="AB270" s="31"/>
      <c r="AC270" s="31"/>
      <c r="AD270" s="31"/>
      <c r="AE270" s="31"/>
      <c r="AF270" s="31"/>
      <c r="AG270" s="31"/>
      <c r="AH270" s="31">
        <f t="shared" si="17"/>
        <v>1</v>
      </c>
      <c r="AI270" s="64">
        <v>44986</v>
      </c>
      <c r="AJ270" s="62">
        <v>45169</v>
      </c>
      <c r="AK270" s="44" t="s">
        <v>575</v>
      </c>
      <c r="AL270" s="44" t="s">
        <v>55</v>
      </c>
      <c r="AM270" s="25" t="s">
        <v>745</v>
      </c>
      <c r="AN270" s="25" t="s">
        <v>56</v>
      </c>
      <c r="AO270" s="25" t="s">
        <v>57</v>
      </c>
    </row>
    <row r="271" spans="1:41" ht="76.5" hidden="1" x14ac:dyDescent="0.25">
      <c r="A271" s="43" t="s">
        <v>40</v>
      </c>
      <c r="B271" s="60" t="s">
        <v>41</v>
      </c>
      <c r="C271" s="76" t="s">
        <v>70</v>
      </c>
      <c r="D271" s="76" t="s">
        <v>70</v>
      </c>
      <c r="E271" s="76" t="s">
        <v>70</v>
      </c>
      <c r="F271" s="44" t="s">
        <v>641</v>
      </c>
      <c r="G271" s="43" t="s">
        <v>576</v>
      </c>
      <c r="H271" s="31">
        <v>0.05</v>
      </c>
      <c r="I271" s="259"/>
      <c r="J271" s="31">
        <v>0.08</v>
      </c>
      <c r="K271" s="31"/>
      <c r="L271" s="31">
        <v>0.08</v>
      </c>
      <c r="M271" s="31"/>
      <c r="N271" s="31">
        <v>0.08</v>
      </c>
      <c r="O271" s="31"/>
      <c r="P271" s="31">
        <v>0.1</v>
      </c>
      <c r="Q271" s="31"/>
      <c r="R271" s="31">
        <v>0.08</v>
      </c>
      <c r="S271" s="31"/>
      <c r="T271" s="31">
        <v>0.08</v>
      </c>
      <c r="U271" s="31"/>
      <c r="V271" s="31">
        <v>0.08</v>
      </c>
      <c r="W271" s="31"/>
      <c r="X271" s="31">
        <v>0.1</v>
      </c>
      <c r="Y271" s="31"/>
      <c r="Z271" s="31">
        <v>0.08</v>
      </c>
      <c r="AA271" s="31"/>
      <c r="AB271" s="31">
        <v>0.08</v>
      </c>
      <c r="AC271" s="31"/>
      <c r="AD271" s="31">
        <v>0.08</v>
      </c>
      <c r="AE271" s="31"/>
      <c r="AF271" s="31">
        <v>0.08</v>
      </c>
      <c r="AG271" s="31"/>
      <c r="AH271" s="31">
        <f t="shared" si="17"/>
        <v>0.99999999999999978</v>
      </c>
      <c r="AI271" s="64">
        <v>44928</v>
      </c>
      <c r="AJ271" s="62">
        <v>45291</v>
      </c>
      <c r="AK271" s="44" t="s">
        <v>577</v>
      </c>
      <c r="AL271" s="44" t="s">
        <v>699</v>
      </c>
      <c r="AM271" s="44" t="s">
        <v>715</v>
      </c>
      <c r="AN271" s="25" t="s">
        <v>714</v>
      </c>
      <c r="AO271" s="25" t="s">
        <v>57</v>
      </c>
    </row>
    <row r="272" spans="1:41" ht="76.5" hidden="1" x14ac:dyDescent="0.25">
      <c r="A272" s="43" t="s">
        <v>40</v>
      </c>
      <c r="B272" s="60" t="s">
        <v>41</v>
      </c>
      <c r="C272" s="76" t="s">
        <v>70</v>
      </c>
      <c r="D272" s="76" t="s">
        <v>70</v>
      </c>
      <c r="E272" s="76" t="s">
        <v>70</v>
      </c>
      <c r="F272" s="44" t="s">
        <v>641</v>
      </c>
      <c r="G272" s="43" t="s">
        <v>578</v>
      </c>
      <c r="H272" s="31">
        <v>0.1</v>
      </c>
      <c r="I272" s="259"/>
      <c r="J272" s="31"/>
      <c r="K272" s="31"/>
      <c r="L272" s="31"/>
      <c r="M272" s="31"/>
      <c r="N272" s="31"/>
      <c r="O272" s="31"/>
      <c r="P272" s="31"/>
      <c r="Q272" s="31"/>
      <c r="R272" s="31">
        <v>1</v>
      </c>
      <c r="S272" s="31"/>
      <c r="T272" s="31"/>
      <c r="U272" s="31"/>
      <c r="V272" s="31"/>
      <c r="W272" s="31"/>
      <c r="X272" s="31"/>
      <c r="Y272" s="31"/>
      <c r="Z272" s="31"/>
      <c r="AA272" s="31"/>
      <c r="AB272" s="31"/>
      <c r="AC272" s="31"/>
      <c r="AD272" s="31"/>
      <c r="AE272" s="31"/>
      <c r="AF272" s="31"/>
      <c r="AG272" s="31"/>
      <c r="AH272" s="31">
        <f t="shared" si="17"/>
        <v>1</v>
      </c>
      <c r="AI272" s="64">
        <v>45047</v>
      </c>
      <c r="AJ272" s="62">
        <v>45077</v>
      </c>
      <c r="AK272" s="44" t="s">
        <v>579</v>
      </c>
      <c r="AL272" s="44" t="s">
        <v>55</v>
      </c>
      <c r="AM272" s="25" t="s">
        <v>745</v>
      </c>
      <c r="AN272" s="25" t="s">
        <v>56</v>
      </c>
      <c r="AO272" s="25" t="s">
        <v>57</v>
      </c>
    </row>
    <row r="273" spans="1:41" ht="76.5" hidden="1" x14ac:dyDescent="0.25">
      <c r="A273" s="43" t="s">
        <v>40</v>
      </c>
      <c r="B273" s="60" t="s">
        <v>41</v>
      </c>
      <c r="C273" s="76" t="s">
        <v>70</v>
      </c>
      <c r="D273" s="76" t="s">
        <v>70</v>
      </c>
      <c r="E273" s="76" t="s">
        <v>70</v>
      </c>
      <c r="F273" s="44" t="s">
        <v>641</v>
      </c>
      <c r="G273" s="43" t="s">
        <v>559</v>
      </c>
      <c r="H273" s="31">
        <v>0.1</v>
      </c>
      <c r="I273" s="259"/>
      <c r="J273" s="60"/>
      <c r="K273" s="60"/>
      <c r="L273" s="63">
        <v>0.2</v>
      </c>
      <c r="M273" s="60"/>
      <c r="N273" s="33">
        <v>0.8</v>
      </c>
      <c r="O273" s="60"/>
      <c r="P273" s="33"/>
      <c r="Q273" s="60"/>
      <c r="R273" s="33"/>
      <c r="S273" s="60"/>
      <c r="T273" s="33"/>
      <c r="U273" s="60"/>
      <c r="V273" s="60"/>
      <c r="W273" s="60"/>
      <c r="X273" s="60"/>
      <c r="Y273" s="60"/>
      <c r="Z273" s="60"/>
      <c r="AA273" s="60"/>
      <c r="AB273" s="60"/>
      <c r="AC273" s="60"/>
      <c r="AD273" s="33"/>
      <c r="AE273" s="60"/>
      <c r="AF273" s="33"/>
      <c r="AG273" s="60"/>
      <c r="AH273" s="31">
        <f t="shared" si="17"/>
        <v>1</v>
      </c>
      <c r="AI273" s="64">
        <v>44958</v>
      </c>
      <c r="AJ273" s="64">
        <v>45015</v>
      </c>
      <c r="AK273" s="43" t="s">
        <v>560</v>
      </c>
      <c r="AL273" s="43" t="s">
        <v>157</v>
      </c>
      <c r="AM273" s="43" t="s">
        <v>158</v>
      </c>
      <c r="AN273" s="43" t="s">
        <v>159</v>
      </c>
      <c r="AO273" s="43" t="s">
        <v>57</v>
      </c>
    </row>
    <row r="274" spans="1:41" s="28" customFormat="1" ht="75" hidden="1" customHeight="1" x14ac:dyDescent="0.25">
      <c r="A274" s="43" t="s">
        <v>40</v>
      </c>
      <c r="B274" s="60" t="s">
        <v>41</v>
      </c>
      <c r="C274" s="76" t="s">
        <v>70</v>
      </c>
      <c r="D274" s="76" t="s">
        <v>70</v>
      </c>
      <c r="E274" s="76" t="s">
        <v>70</v>
      </c>
      <c r="F274" s="44" t="s">
        <v>641</v>
      </c>
      <c r="G274" s="43" t="s">
        <v>621</v>
      </c>
      <c r="H274" s="31">
        <v>0.1</v>
      </c>
      <c r="I274" s="259"/>
      <c r="J274" s="43"/>
      <c r="K274" s="43"/>
      <c r="L274" s="43"/>
      <c r="M274" s="43"/>
      <c r="N274" s="57">
        <v>0.25</v>
      </c>
      <c r="O274" s="43"/>
      <c r="P274" s="43"/>
      <c r="Q274" s="43"/>
      <c r="R274" s="43"/>
      <c r="S274" s="43"/>
      <c r="T274" s="57">
        <v>0.25</v>
      </c>
      <c r="U274" s="43"/>
      <c r="V274" s="43"/>
      <c r="W274" s="43"/>
      <c r="X274" s="43"/>
      <c r="Y274" s="43"/>
      <c r="Z274" s="57">
        <v>0.25</v>
      </c>
      <c r="AA274" s="43"/>
      <c r="AB274" s="43"/>
      <c r="AC274" s="43"/>
      <c r="AD274" s="43"/>
      <c r="AE274" s="43"/>
      <c r="AF274" s="57">
        <v>0.25</v>
      </c>
      <c r="AG274" s="43"/>
      <c r="AH274" s="31">
        <f t="shared" si="17"/>
        <v>1</v>
      </c>
      <c r="AI274" s="64">
        <v>44986</v>
      </c>
      <c r="AJ274" s="64">
        <v>45291</v>
      </c>
      <c r="AK274" s="43" t="s">
        <v>102</v>
      </c>
      <c r="AL274" s="43" t="s">
        <v>703</v>
      </c>
      <c r="AM274" s="43" t="s">
        <v>549</v>
      </c>
      <c r="AN274" s="25" t="s">
        <v>47</v>
      </c>
      <c r="AO274" s="25" t="s">
        <v>57</v>
      </c>
    </row>
    <row r="275" spans="1:41" s="28" customFormat="1" ht="61.5" hidden="1" x14ac:dyDescent="0.25">
      <c r="A275" s="43" t="s">
        <v>40</v>
      </c>
      <c r="B275" s="60" t="s">
        <v>41</v>
      </c>
      <c r="C275" s="76" t="s">
        <v>70</v>
      </c>
      <c r="D275" s="76" t="s">
        <v>70</v>
      </c>
      <c r="E275" s="76" t="s">
        <v>70</v>
      </c>
      <c r="F275" s="44" t="s">
        <v>678</v>
      </c>
      <c r="G275" s="43" t="s">
        <v>679</v>
      </c>
      <c r="H275" s="31">
        <v>0.05</v>
      </c>
      <c r="I275" s="259"/>
      <c r="J275" s="43"/>
      <c r="K275" s="43"/>
      <c r="L275" s="43"/>
      <c r="M275" s="43"/>
      <c r="N275" s="57">
        <v>0.25</v>
      </c>
      <c r="O275" s="43"/>
      <c r="P275" s="43"/>
      <c r="Q275" s="43"/>
      <c r="R275" s="43"/>
      <c r="S275" s="43"/>
      <c r="T275" s="57">
        <v>0.25</v>
      </c>
      <c r="U275" s="43"/>
      <c r="V275" s="43"/>
      <c r="W275" s="43"/>
      <c r="X275" s="43"/>
      <c r="Y275" s="43"/>
      <c r="Z275" s="57">
        <v>0.25</v>
      </c>
      <c r="AA275" s="43"/>
      <c r="AB275" s="43"/>
      <c r="AC275" s="43"/>
      <c r="AD275" s="43"/>
      <c r="AE275" s="43"/>
      <c r="AF275" s="57">
        <v>0.25</v>
      </c>
      <c r="AG275" s="43"/>
      <c r="AH275" s="31">
        <f t="shared" si="17"/>
        <v>1</v>
      </c>
      <c r="AI275" s="64">
        <v>44986</v>
      </c>
      <c r="AJ275" s="64">
        <v>45291</v>
      </c>
      <c r="AK275" s="43" t="s">
        <v>728</v>
      </c>
      <c r="AL275" s="43" t="s">
        <v>157</v>
      </c>
      <c r="AM275" s="43" t="s">
        <v>158</v>
      </c>
      <c r="AN275" s="43" t="s">
        <v>159</v>
      </c>
      <c r="AO275" s="43" t="s">
        <v>57</v>
      </c>
    </row>
    <row r="276" spans="1:41" ht="90" hidden="1" x14ac:dyDescent="0.25">
      <c r="A276" s="43" t="s">
        <v>40</v>
      </c>
      <c r="B276" s="60" t="s">
        <v>41</v>
      </c>
      <c r="C276" s="76" t="s">
        <v>70</v>
      </c>
      <c r="D276" s="76" t="s">
        <v>70</v>
      </c>
      <c r="E276" s="76" t="s">
        <v>70</v>
      </c>
      <c r="F276" s="44" t="s">
        <v>645</v>
      </c>
      <c r="G276" s="43" t="s">
        <v>570</v>
      </c>
      <c r="H276" s="31">
        <v>0.05</v>
      </c>
      <c r="I276" s="259"/>
      <c r="J276" s="31"/>
      <c r="K276" s="31"/>
      <c r="L276" s="31"/>
      <c r="M276" s="31"/>
      <c r="N276" s="57">
        <v>0.25</v>
      </c>
      <c r="O276" s="43"/>
      <c r="P276" s="43"/>
      <c r="Q276" s="43"/>
      <c r="R276" s="43"/>
      <c r="S276" s="43"/>
      <c r="T276" s="57">
        <v>0.25</v>
      </c>
      <c r="U276" s="43"/>
      <c r="V276" s="43"/>
      <c r="W276" s="43"/>
      <c r="X276" s="43"/>
      <c r="Y276" s="43"/>
      <c r="Z276" s="57">
        <v>0.25</v>
      </c>
      <c r="AA276" s="43"/>
      <c r="AB276" s="43"/>
      <c r="AC276" s="43"/>
      <c r="AD276" s="43"/>
      <c r="AE276" s="43"/>
      <c r="AF276" s="57">
        <v>0.25</v>
      </c>
      <c r="AG276" s="43"/>
      <c r="AH276" s="31">
        <f t="shared" si="17"/>
        <v>1</v>
      </c>
      <c r="AI276" s="64">
        <v>44986</v>
      </c>
      <c r="AJ276" s="64">
        <v>45291</v>
      </c>
      <c r="AK276" s="44" t="s">
        <v>571</v>
      </c>
      <c r="AL276" s="44" t="s">
        <v>55</v>
      </c>
      <c r="AM276" s="25" t="s">
        <v>525</v>
      </c>
      <c r="AN276" s="25" t="s">
        <v>57</v>
      </c>
      <c r="AO276" s="25" t="s">
        <v>57</v>
      </c>
    </row>
    <row r="277" spans="1:41" ht="91.5" hidden="1" x14ac:dyDescent="0.25">
      <c r="A277" s="43" t="s">
        <v>40</v>
      </c>
      <c r="B277" s="60" t="s">
        <v>41</v>
      </c>
      <c r="C277" s="76" t="s">
        <v>70</v>
      </c>
      <c r="D277" s="76" t="s">
        <v>70</v>
      </c>
      <c r="E277" s="76" t="s">
        <v>70</v>
      </c>
      <c r="F277" s="44" t="s">
        <v>644</v>
      </c>
      <c r="G277" s="43" t="s">
        <v>568</v>
      </c>
      <c r="H277" s="31">
        <v>0.05</v>
      </c>
      <c r="I277" s="212">
        <f>+H277+H278+H279+H280+H281+H282+H283+H284+H285+H286+H287+H288+H289+H290+H291+H292+H293+H294</f>
        <v>1.0000000000000004</v>
      </c>
      <c r="J277" s="31"/>
      <c r="K277" s="31"/>
      <c r="L277" s="31">
        <v>0.2</v>
      </c>
      <c r="M277" s="31"/>
      <c r="N277" s="31">
        <v>0.3</v>
      </c>
      <c r="O277" s="31"/>
      <c r="P277" s="31">
        <v>0.3</v>
      </c>
      <c r="Q277" s="31"/>
      <c r="R277" s="31">
        <v>0.2</v>
      </c>
      <c r="S277" s="31"/>
      <c r="T277" s="31"/>
      <c r="U277" s="31"/>
      <c r="V277" s="31"/>
      <c r="W277" s="31"/>
      <c r="X277" s="31"/>
      <c r="Y277" s="31"/>
      <c r="Z277" s="31"/>
      <c r="AA277" s="31"/>
      <c r="AB277" s="31"/>
      <c r="AC277" s="31"/>
      <c r="AD277" s="31"/>
      <c r="AE277" s="31"/>
      <c r="AF277" s="31"/>
      <c r="AG277" s="31"/>
      <c r="AH277" s="31">
        <f t="shared" si="17"/>
        <v>1</v>
      </c>
      <c r="AI277" s="64">
        <v>44958</v>
      </c>
      <c r="AJ277" s="62">
        <v>45077</v>
      </c>
      <c r="AK277" s="44" t="s">
        <v>569</v>
      </c>
      <c r="AL277" s="44" t="s">
        <v>45</v>
      </c>
      <c r="AM277" s="43" t="s">
        <v>549</v>
      </c>
      <c r="AN277" s="25" t="s">
        <v>47</v>
      </c>
      <c r="AO277" s="25" t="s">
        <v>57</v>
      </c>
    </row>
    <row r="278" spans="1:41" s="28" customFormat="1" ht="105" hidden="1" customHeight="1" x14ac:dyDescent="0.25">
      <c r="A278" s="43" t="s">
        <v>40</v>
      </c>
      <c r="B278" s="60" t="s">
        <v>41</v>
      </c>
      <c r="C278" s="76" t="s">
        <v>70</v>
      </c>
      <c r="D278" s="76" t="s">
        <v>70</v>
      </c>
      <c r="E278" s="76" t="s">
        <v>70</v>
      </c>
      <c r="F278" s="44" t="s">
        <v>644</v>
      </c>
      <c r="G278" s="43" t="s">
        <v>585</v>
      </c>
      <c r="H278" s="31">
        <v>0.05</v>
      </c>
      <c r="I278" s="213"/>
      <c r="J278" s="60"/>
      <c r="K278" s="60"/>
      <c r="L278" s="60"/>
      <c r="M278" s="60"/>
      <c r="N278" s="63">
        <v>0.33</v>
      </c>
      <c r="O278" s="60"/>
      <c r="P278" s="63">
        <v>0.33</v>
      </c>
      <c r="Q278" s="60"/>
      <c r="R278" s="63">
        <v>0.34</v>
      </c>
      <c r="S278" s="60"/>
      <c r="T278" s="60"/>
      <c r="U278" s="60"/>
      <c r="V278" s="60"/>
      <c r="W278" s="60"/>
      <c r="X278" s="60"/>
      <c r="Y278" s="60"/>
      <c r="Z278" s="60"/>
      <c r="AA278" s="60"/>
      <c r="AB278" s="60"/>
      <c r="AC278" s="60"/>
      <c r="AD278" s="60"/>
      <c r="AE278" s="60"/>
      <c r="AF278" s="60"/>
      <c r="AG278" s="60"/>
      <c r="AH278" s="31">
        <f t="shared" si="17"/>
        <v>1</v>
      </c>
      <c r="AI278" s="64">
        <v>44986</v>
      </c>
      <c r="AJ278" s="64">
        <v>45077</v>
      </c>
      <c r="AK278" s="43" t="s">
        <v>586</v>
      </c>
      <c r="AL278" s="43" t="s">
        <v>703</v>
      </c>
      <c r="AM278" s="43" t="s">
        <v>549</v>
      </c>
      <c r="AN278" s="25" t="s">
        <v>47</v>
      </c>
      <c r="AO278" s="25" t="s">
        <v>57</v>
      </c>
    </row>
    <row r="279" spans="1:41" s="28" customFormat="1" ht="93.6" hidden="1" customHeight="1" x14ac:dyDescent="0.25">
      <c r="A279" s="43" t="s">
        <v>40</v>
      </c>
      <c r="B279" s="60" t="s">
        <v>41</v>
      </c>
      <c r="C279" s="76" t="s">
        <v>70</v>
      </c>
      <c r="D279" s="76" t="s">
        <v>70</v>
      </c>
      <c r="E279" s="76" t="s">
        <v>70</v>
      </c>
      <c r="F279" s="44" t="s">
        <v>639</v>
      </c>
      <c r="G279" s="43" t="s">
        <v>587</v>
      </c>
      <c r="H279" s="31">
        <v>0.05</v>
      </c>
      <c r="I279" s="213"/>
      <c r="J279" s="63">
        <v>0.1</v>
      </c>
      <c r="K279" s="60"/>
      <c r="L279" s="63">
        <v>0.1</v>
      </c>
      <c r="M279" s="60"/>
      <c r="N279" s="63">
        <v>0.1</v>
      </c>
      <c r="O279" s="60"/>
      <c r="P279" s="63">
        <v>0.1</v>
      </c>
      <c r="Q279" s="60"/>
      <c r="R279" s="63">
        <v>0.1</v>
      </c>
      <c r="S279" s="60"/>
      <c r="T279" s="63">
        <v>0.1</v>
      </c>
      <c r="U279" s="60"/>
      <c r="V279" s="63">
        <v>0.1</v>
      </c>
      <c r="W279" s="60"/>
      <c r="X279" s="63">
        <v>0.1</v>
      </c>
      <c r="Y279" s="60"/>
      <c r="Z279" s="63">
        <v>0.2</v>
      </c>
      <c r="AA279" s="60"/>
      <c r="AB279" s="60"/>
      <c r="AC279" s="60"/>
      <c r="AD279" s="60"/>
      <c r="AE279" s="60"/>
      <c r="AF279" s="60"/>
      <c r="AG279" s="60"/>
      <c r="AH279" s="31">
        <f t="shared" si="17"/>
        <v>1</v>
      </c>
      <c r="AI279" s="64">
        <v>44927</v>
      </c>
      <c r="AJ279" s="64">
        <v>45199</v>
      </c>
      <c r="AK279" s="43" t="s">
        <v>588</v>
      </c>
      <c r="AL279" s="43" t="s">
        <v>703</v>
      </c>
      <c r="AM279" s="43" t="s">
        <v>549</v>
      </c>
      <c r="AN279" s="25" t="s">
        <v>47</v>
      </c>
      <c r="AO279" s="25" t="s">
        <v>57</v>
      </c>
    </row>
    <row r="280" spans="1:41" s="28" customFormat="1" ht="110.1" hidden="1" customHeight="1" x14ac:dyDescent="0.25">
      <c r="A280" s="43" t="s">
        <v>40</v>
      </c>
      <c r="B280" s="60" t="s">
        <v>41</v>
      </c>
      <c r="C280" s="76" t="s">
        <v>70</v>
      </c>
      <c r="D280" s="76" t="s">
        <v>70</v>
      </c>
      <c r="E280" s="76" t="s">
        <v>70</v>
      </c>
      <c r="F280" s="44" t="s">
        <v>639</v>
      </c>
      <c r="G280" s="43" t="s">
        <v>548</v>
      </c>
      <c r="H280" s="31">
        <v>0.05</v>
      </c>
      <c r="I280" s="213"/>
      <c r="J280" s="60"/>
      <c r="K280" s="60"/>
      <c r="L280" s="60"/>
      <c r="M280" s="60"/>
      <c r="N280" s="60"/>
      <c r="O280" s="60"/>
      <c r="P280" s="63"/>
      <c r="Q280" s="60"/>
      <c r="R280" s="63"/>
      <c r="S280" s="60"/>
      <c r="T280" s="63">
        <v>1</v>
      </c>
      <c r="U280" s="60"/>
      <c r="V280" s="60"/>
      <c r="W280" s="60"/>
      <c r="X280" s="60"/>
      <c r="Y280" s="60"/>
      <c r="Z280" s="60"/>
      <c r="AA280" s="60"/>
      <c r="AB280" s="60"/>
      <c r="AC280" s="60"/>
      <c r="AD280" s="60"/>
      <c r="AE280" s="60"/>
      <c r="AF280" s="60"/>
      <c r="AG280" s="60"/>
      <c r="AH280" s="31">
        <f t="shared" si="17"/>
        <v>1</v>
      </c>
      <c r="AI280" s="64">
        <v>45078</v>
      </c>
      <c r="AJ280" s="64">
        <v>45107</v>
      </c>
      <c r="AK280" s="43" t="s">
        <v>102</v>
      </c>
      <c r="AL280" s="43" t="s">
        <v>703</v>
      </c>
      <c r="AM280" s="43" t="s">
        <v>549</v>
      </c>
      <c r="AN280" s="25" t="s">
        <v>47</v>
      </c>
      <c r="AO280" s="25" t="s">
        <v>57</v>
      </c>
    </row>
    <row r="281" spans="1:41" s="28" customFormat="1" ht="76.5" hidden="1" x14ac:dyDescent="0.25">
      <c r="A281" s="43" t="s">
        <v>40</v>
      </c>
      <c r="B281" s="60" t="s">
        <v>41</v>
      </c>
      <c r="C281" s="76" t="s">
        <v>70</v>
      </c>
      <c r="D281" s="76" t="s">
        <v>70</v>
      </c>
      <c r="E281" s="76" t="s">
        <v>70</v>
      </c>
      <c r="F281" s="44" t="s">
        <v>639</v>
      </c>
      <c r="G281" s="43" t="s">
        <v>550</v>
      </c>
      <c r="H281" s="31">
        <v>0.05</v>
      </c>
      <c r="I281" s="213"/>
      <c r="J281" s="60"/>
      <c r="K281" s="60"/>
      <c r="L281" s="60"/>
      <c r="M281" s="60"/>
      <c r="N281" s="60"/>
      <c r="O281" s="60"/>
      <c r="P281" s="63">
        <v>0.5</v>
      </c>
      <c r="Q281" s="60"/>
      <c r="R281" s="60"/>
      <c r="S281" s="60"/>
      <c r="T281" s="60"/>
      <c r="U281" s="60"/>
      <c r="V281" s="60"/>
      <c r="W281" s="60"/>
      <c r="X281" s="60"/>
      <c r="Y281" s="60"/>
      <c r="Z281" s="63">
        <v>0.5</v>
      </c>
      <c r="AA281" s="60"/>
      <c r="AB281" s="63"/>
      <c r="AC281" s="60"/>
      <c r="AD281" s="60"/>
      <c r="AE281" s="60"/>
      <c r="AF281" s="60"/>
      <c r="AG281" s="60"/>
      <c r="AH281" s="31">
        <f t="shared" si="17"/>
        <v>1</v>
      </c>
      <c r="AI281" s="64">
        <v>45017</v>
      </c>
      <c r="AJ281" s="64">
        <v>45199</v>
      </c>
      <c r="AK281" s="43" t="s">
        <v>551</v>
      </c>
      <c r="AL281" s="43" t="s">
        <v>703</v>
      </c>
      <c r="AM281" s="43" t="s">
        <v>549</v>
      </c>
      <c r="AN281" s="25" t="s">
        <v>47</v>
      </c>
      <c r="AO281" s="25" t="s">
        <v>57</v>
      </c>
    </row>
    <row r="282" spans="1:41" s="28" customFormat="1" ht="76.5" hidden="1" x14ac:dyDescent="0.25">
      <c r="A282" s="43" t="s">
        <v>40</v>
      </c>
      <c r="B282" s="60" t="s">
        <v>41</v>
      </c>
      <c r="C282" s="76" t="s">
        <v>70</v>
      </c>
      <c r="D282" s="76" t="s">
        <v>70</v>
      </c>
      <c r="E282" s="76" t="s">
        <v>70</v>
      </c>
      <c r="F282" s="44" t="s">
        <v>639</v>
      </c>
      <c r="G282" s="43" t="s">
        <v>552</v>
      </c>
      <c r="H282" s="31">
        <v>0.05</v>
      </c>
      <c r="I282" s="213"/>
      <c r="J282" s="60"/>
      <c r="K282" s="60"/>
      <c r="L282" s="60"/>
      <c r="M282" s="60"/>
      <c r="N282" s="63">
        <v>0.25</v>
      </c>
      <c r="O282" s="60"/>
      <c r="P282" s="60"/>
      <c r="Q282" s="60"/>
      <c r="R282" s="60"/>
      <c r="S282" s="60"/>
      <c r="T282" s="63">
        <v>0.25</v>
      </c>
      <c r="U282" s="60"/>
      <c r="V282" s="60"/>
      <c r="W282" s="60"/>
      <c r="X282" s="60"/>
      <c r="Y282" s="60"/>
      <c r="Z282" s="63">
        <v>0.25</v>
      </c>
      <c r="AA282" s="60"/>
      <c r="AB282" s="60"/>
      <c r="AC282" s="60"/>
      <c r="AD282" s="60"/>
      <c r="AE282" s="60"/>
      <c r="AF282" s="63">
        <v>0.25</v>
      </c>
      <c r="AG282" s="60"/>
      <c r="AH282" s="31">
        <f t="shared" si="17"/>
        <v>1</v>
      </c>
      <c r="AI282" s="64">
        <v>44986</v>
      </c>
      <c r="AJ282" s="64">
        <v>45291</v>
      </c>
      <c r="AK282" s="43" t="s">
        <v>553</v>
      </c>
      <c r="AL282" s="43" t="s">
        <v>703</v>
      </c>
      <c r="AM282" s="43" t="s">
        <v>549</v>
      </c>
      <c r="AN282" s="25" t="s">
        <v>47</v>
      </c>
      <c r="AO282" s="25" t="s">
        <v>57</v>
      </c>
    </row>
    <row r="283" spans="1:41" s="28" customFormat="1" ht="88.5" hidden="1" customHeight="1" x14ac:dyDescent="0.25">
      <c r="A283" s="43" t="s">
        <v>40</v>
      </c>
      <c r="B283" s="60" t="s">
        <v>41</v>
      </c>
      <c r="C283" s="50" t="s">
        <v>70</v>
      </c>
      <c r="D283" s="50" t="s">
        <v>70</v>
      </c>
      <c r="E283" s="50" t="s">
        <v>70</v>
      </c>
      <c r="F283" s="44" t="s">
        <v>639</v>
      </c>
      <c r="G283" s="43" t="s">
        <v>622</v>
      </c>
      <c r="H283" s="31">
        <v>0.1</v>
      </c>
      <c r="I283" s="213"/>
      <c r="J283" s="43"/>
      <c r="K283" s="43"/>
      <c r="L283" s="43"/>
      <c r="M283" s="43"/>
      <c r="N283" s="43"/>
      <c r="O283" s="43"/>
      <c r="P283" s="43"/>
      <c r="Q283" s="43"/>
      <c r="R283" s="57">
        <v>0.2</v>
      </c>
      <c r="S283" s="43"/>
      <c r="T283" s="57">
        <v>0.2</v>
      </c>
      <c r="U283" s="43"/>
      <c r="V283" s="57">
        <v>0.2</v>
      </c>
      <c r="W283" s="43"/>
      <c r="X283" s="57">
        <v>0.2</v>
      </c>
      <c r="Y283" s="43"/>
      <c r="Z283" s="57">
        <v>0.2</v>
      </c>
      <c r="AA283" s="43"/>
      <c r="AB283" s="43"/>
      <c r="AC283" s="43"/>
      <c r="AD283" s="43"/>
      <c r="AE283" s="43"/>
      <c r="AF283" s="43"/>
      <c r="AG283" s="43"/>
      <c r="AH283" s="26">
        <f t="shared" si="17"/>
        <v>1</v>
      </c>
      <c r="AI283" s="49">
        <v>45047</v>
      </c>
      <c r="AJ283" s="49">
        <v>45199</v>
      </c>
      <c r="AK283" s="43" t="s">
        <v>623</v>
      </c>
      <c r="AL283" s="43" t="s">
        <v>703</v>
      </c>
      <c r="AM283" s="43" t="s">
        <v>549</v>
      </c>
      <c r="AN283" s="25" t="s">
        <v>47</v>
      </c>
      <c r="AO283" s="25" t="s">
        <v>57</v>
      </c>
    </row>
    <row r="284" spans="1:41" ht="76.5" hidden="1" x14ac:dyDescent="0.25">
      <c r="A284" s="43" t="s">
        <v>40</v>
      </c>
      <c r="B284" s="60" t="s">
        <v>41</v>
      </c>
      <c r="C284" s="47" t="s">
        <v>70</v>
      </c>
      <c r="D284" s="47" t="s">
        <v>70</v>
      </c>
      <c r="E284" s="47" t="s">
        <v>70</v>
      </c>
      <c r="F284" s="44" t="s">
        <v>639</v>
      </c>
      <c r="G284" s="47" t="s">
        <v>632</v>
      </c>
      <c r="H284" s="31">
        <v>0.1</v>
      </c>
      <c r="I284" s="213"/>
      <c r="J284" s="47" t="s">
        <v>127</v>
      </c>
      <c r="K284" s="47" t="s">
        <v>127</v>
      </c>
      <c r="L284" s="58">
        <v>0.2</v>
      </c>
      <c r="M284" s="47" t="s">
        <v>127</v>
      </c>
      <c r="N284" s="58">
        <v>0.2</v>
      </c>
      <c r="O284" s="47" t="s">
        <v>127</v>
      </c>
      <c r="P284" s="58">
        <v>0.2</v>
      </c>
      <c r="Q284" s="47" t="s">
        <v>127</v>
      </c>
      <c r="R284" s="58">
        <v>0.2</v>
      </c>
      <c r="S284" s="47" t="s">
        <v>127</v>
      </c>
      <c r="T284" s="58">
        <v>0.2</v>
      </c>
      <c r="U284" s="47" t="s">
        <v>127</v>
      </c>
      <c r="V284" s="47" t="s">
        <v>127</v>
      </c>
      <c r="W284" s="47" t="s">
        <v>127</v>
      </c>
      <c r="X284" s="47" t="s">
        <v>127</v>
      </c>
      <c r="Y284" s="47" t="s">
        <v>127</v>
      </c>
      <c r="Z284" s="47" t="s">
        <v>127</v>
      </c>
      <c r="AA284" s="47" t="s">
        <v>127</v>
      </c>
      <c r="AB284" s="47" t="s">
        <v>127</v>
      </c>
      <c r="AC284" s="47" t="s">
        <v>127</v>
      </c>
      <c r="AD284" s="47" t="s">
        <v>127</v>
      </c>
      <c r="AE284" s="47" t="s">
        <v>127</v>
      </c>
      <c r="AF284" s="47" t="s">
        <v>127</v>
      </c>
      <c r="AG284" s="47" t="s">
        <v>127</v>
      </c>
      <c r="AH284" s="58">
        <v>1</v>
      </c>
      <c r="AI284" s="59">
        <v>44958</v>
      </c>
      <c r="AJ284" s="59">
        <v>45107</v>
      </c>
      <c r="AK284" s="47" t="s">
        <v>633</v>
      </c>
      <c r="AL284" s="43" t="s">
        <v>703</v>
      </c>
      <c r="AM284" s="43" t="s">
        <v>549</v>
      </c>
      <c r="AN284" s="47" t="s">
        <v>47</v>
      </c>
      <c r="AO284" s="47" t="s">
        <v>57</v>
      </c>
    </row>
    <row r="285" spans="1:41" s="28" customFormat="1" ht="103.5" hidden="1" customHeight="1" x14ac:dyDescent="0.25">
      <c r="A285" s="43" t="s">
        <v>40</v>
      </c>
      <c r="B285" s="60" t="s">
        <v>41</v>
      </c>
      <c r="C285" s="76" t="s">
        <v>70</v>
      </c>
      <c r="D285" s="76" t="s">
        <v>70</v>
      </c>
      <c r="E285" s="76" t="s">
        <v>70</v>
      </c>
      <c r="F285" s="44" t="s">
        <v>650</v>
      </c>
      <c r="G285" s="43" t="s">
        <v>591</v>
      </c>
      <c r="H285" s="33">
        <v>0.04</v>
      </c>
      <c r="I285" s="213"/>
      <c r="J285" s="60"/>
      <c r="K285" s="60"/>
      <c r="L285" s="60"/>
      <c r="M285" s="60"/>
      <c r="N285" s="63">
        <v>0.1</v>
      </c>
      <c r="O285" s="60"/>
      <c r="P285" s="63">
        <v>0.2</v>
      </c>
      <c r="Q285" s="60"/>
      <c r="R285" s="63">
        <v>0.2</v>
      </c>
      <c r="S285" s="60"/>
      <c r="T285" s="63">
        <v>0.2</v>
      </c>
      <c r="U285" s="60"/>
      <c r="V285" s="63">
        <v>0.1</v>
      </c>
      <c r="W285" s="60"/>
      <c r="X285" s="63">
        <v>0.2</v>
      </c>
      <c r="Y285" s="60"/>
      <c r="Z285" s="60"/>
      <c r="AA285" s="60"/>
      <c r="AB285" s="60"/>
      <c r="AC285" s="60"/>
      <c r="AD285" s="60"/>
      <c r="AE285" s="60"/>
      <c r="AF285" s="60"/>
      <c r="AG285" s="60"/>
      <c r="AH285" s="31">
        <f t="shared" ref="AH285:AH292" si="18">+J285+L285+N285+P285+R285+T285+V285+X285+Z285+AB285+AD285+AF285</f>
        <v>1</v>
      </c>
      <c r="AI285" s="64">
        <v>44986</v>
      </c>
      <c r="AJ285" s="64">
        <v>45169</v>
      </c>
      <c r="AK285" s="44" t="s">
        <v>592</v>
      </c>
      <c r="AL285" s="43" t="s">
        <v>703</v>
      </c>
      <c r="AM285" s="43" t="s">
        <v>549</v>
      </c>
      <c r="AN285" s="25" t="s">
        <v>47</v>
      </c>
      <c r="AO285" s="25" t="s">
        <v>57</v>
      </c>
    </row>
    <row r="286" spans="1:41" ht="88.5" hidden="1" customHeight="1" x14ac:dyDescent="0.25">
      <c r="A286" s="43" t="s">
        <v>40</v>
      </c>
      <c r="B286" s="60" t="s">
        <v>41</v>
      </c>
      <c r="C286" s="76" t="s">
        <v>70</v>
      </c>
      <c r="D286" s="76" t="s">
        <v>70</v>
      </c>
      <c r="E286" s="76" t="s">
        <v>70</v>
      </c>
      <c r="F286" s="44" t="s">
        <v>650</v>
      </c>
      <c r="G286" s="43" t="s">
        <v>668</v>
      </c>
      <c r="H286" s="33">
        <v>0.04</v>
      </c>
      <c r="I286" s="213"/>
      <c r="J286" s="31"/>
      <c r="K286" s="31"/>
      <c r="L286" s="31">
        <v>0.25</v>
      </c>
      <c r="M286" s="31"/>
      <c r="N286" s="31"/>
      <c r="O286" s="31"/>
      <c r="P286" s="31"/>
      <c r="Q286" s="31"/>
      <c r="R286" s="31">
        <v>0.25</v>
      </c>
      <c r="S286" s="31"/>
      <c r="T286" s="31"/>
      <c r="U286" s="31"/>
      <c r="V286" s="31"/>
      <c r="W286" s="31"/>
      <c r="X286" s="31">
        <v>0.25</v>
      </c>
      <c r="Y286" s="31"/>
      <c r="Z286" s="31"/>
      <c r="AA286" s="31"/>
      <c r="AB286" s="31"/>
      <c r="AC286" s="31"/>
      <c r="AD286" s="31">
        <v>0.25</v>
      </c>
      <c r="AE286" s="31"/>
      <c r="AF286" s="31"/>
      <c r="AG286" s="31"/>
      <c r="AH286" s="31">
        <f t="shared" si="18"/>
        <v>1</v>
      </c>
      <c r="AI286" s="64">
        <v>44958</v>
      </c>
      <c r="AJ286" s="62">
        <v>45260</v>
      </c>
      <c r="AK286" s="44" t="s">
        <v>575</v>
      </c>
      <c r="AL286" s="44" t="s">
        <v>45</v>
      </c>
      <c r="AM286" s="43" t="s">
        <v>549</v>
      </c>
      <c r="AN286" s="25" t="s">
        <v>47</v>
      </c>
      <c r="AO286" s="25" t="s">
        <v>57</v>
      </c>
    </row>
    <row r="287" spans="1:41" ht="98.25" hidden="1" customHeight="1" x14ac:dyDescent="0.25">
      <c r="A287" s="43" t="s">
        <v>40</v>
      </c>
      <c r="B287" s="60" t="s">
        <v>41</v>
      </c>
      <c r="C287" s="76" t="s">
        <v>70</v>
      </c>
      <c r="D287" s="76" t="s">
        <v>70</v>
      </c>
      <c r="E287" s="76" t="s">
        <v>70</v>
      </c>
      <c r="F287" s="44" t="s">
        <v>650</v>
      </c>
      <c r="G287" s="43" t="s">
        <v>595</v>
      </c>
      <c r="H287" s="33">
        <v>0.04</v>
      </c>
      <c r="I287" s="213"/>
      <c r="J287" s="31"/>
      <c r="K287" s="31"/>
      <c r="L287" s="31"/>
      <c r="M287" s="31"/>
      <c r="N287" s="31">
        <v>0.33333000000000002</v>
      </c>
      <c r="O287" s="31"/>
      <c r="P287" s="31"/>
      <c r="Q287" s="31"/>
      <c r="R287" s="31"/>
      <c r="S287" s="31"/>
      <c r="T287" s="31"/>
      <c r="U287" s="31"/>
      <c r="V287" s="31">
        <v>0.33333000000000002</v>
      </c>
      <c r="W287" s="31"/>
      <c r="X287" s="31"/>
      <c r="Y287" s="31"/>
      <c r="Z287" s="31"/>
      <c r="AA287" s="31"/>
      <c r="AB287" s="31"/>
      <c r="AC287" s="31"/>
      <c r="AD287" s="31">
        <v>0.33333000000000002</v>
      </c>
      <c r="AE287" s="31"/>
      <c r="AF287" s="31"/>
      <c r="AG287" s="31"/>
      <c r="AH287" s="31">
        <f t="shared" si="18"/>
        <v>0.99999000000000005</v>
      </c>
      <c r="AI287" s="64">
        <v>44986</v>
      </c>
      <c r="AJ287" s="62">
        <v>45260</v>
      </c>
      <c r="AK287" s="44" t="s">
        <v>575</v>
      </c>
      <c r="AL287" s="44" t="s">
        <v>55</v>
      </c>
      <c r="AM287" s="25" t="s">
        <v>745</v>
      </c>
      <c r="AN287" s="25" t="s">
        <v>56</v>
      </c>
      <c r="AO287" s="25" t="s">
        <v>57</v>
      </c>
    </row>
    <row r="288" spans="1:41" s="28" customFormat="1" ht="94.5" hidden="1" customHeight="1" x14ac:dyDescent="0.25">
      <c r="A288" s="43" t="s">
        <v>40</v>
      </c>
      <c r="B288" s="60" t="s">
        <v>41</v>
      </c>
      <c r="C288" s="76" t="s">
        <v>70</v>
      </c>
      <c r="D288" s="76" t="s">
        <v>70</v>
      </c>
      <c r="E288" s="76" t="s">
        <v>70</v>
      </c>
      <c r="F288" s="44" t="s">
        <v>640</v>
      </c>
      <c r="G288" s="43" t="s">
        <v>554</v>
      </c>
      <c r="H288" s="31">
        <v>0.05</v>
      </c>
      <c r="I288" s="213"/>
      <c r="J288" s="60"/>
      <c r="K288" s="60"/>
      <c r="L288" s="60"/>
      <c r="M288" s="60"/>
      <c r="N288" s="60"/>
      <c r="O288" s="60"/>
      <c r="P288" s="63"/>
      <c r="Q288" s="60"/>
      <c r="R288" s="63">
        <v>0.5</v>
      </c>
      <c r="S288" s="60"/>
      <c r="T288" s="60"/>
      <c r="U288" s="60"/>
      <c r="V288" s="60"/>
      <c r="W288" s="60"/>
      <c r="X288" s="60"/>
      <c r="Y288" s="60"/>
      <c r="Z288" s="60"/>
      <c r="AA288" s="60"/>
      <c r="AB288" s="63">
        <v>0.5</v>
      </c>
      <c r="AC288" s="60"/>
      <c r="AD288" s="60"/>
      <c r="AE288" s="60"/>
      <c r="AF288" s="60"/>
      <c r="AG288" s="60"/>
      <c r="AH288" s="31">
        <f t="shared" si="18"/>
        <v>1</v>
      </c>
      <c r="AI288" s="64">
        <v>45047</v>
      </c>
      <c r="AJ288" s="64">
        <v>45230</v>
      </c>
      <c r="AK288" s="43" t="s">
        <v>551</v>
      </c>
      <c r="AL288" s="43" t="s">
        <v>703</v>
      </c>
      <c r="AM288" s="43" t="s">
        <v>549</v>
      </c>
      <c r="AN288" s="25" t="s">
        <v>47</v>
      </c>
      <c r="AO288" s="25" t="s">
        <v>57</v>
      </c>
    </row>
    <row r="289" spans="1:116" s="28" customFormat="1" ht="91.5" hidden="1" customHeight="1" x14ac:dyDescent="0.25">
      <c r="A289" s="43" t="s">
        <v>40</v>
      </c>
      <c r="B289" s="60" t="s">
        <v>41</v>
      </c>
      <c r="C289" s="76" t="s">
        <v>70</v>
      </c>
      <c r="D289" s="76" t="s">
        <v>70</v>
      </c>
      <c r="E289" s="76" t="s">
        <v>70</v>
      </c>
      <c r="F289" s="44" t="s">
        <v>640</v>
      </c>
      <c r="G289" s="43" t="s">
        <v>555</v>
      </c>
      <c r="H289" s="31">
        <v>0.05</v>
      </c>
      <c r="I289" s="213"/>
      <c r="J289" s="60"/>
      <c r="K289" s="60"/>
      <c r="L289" s="63">
        <v>0.5</v>
      </c>
      <c r="M289" s="60"/>
      <c r="N289" s="63">
        <v>0.5</v>
      </c>
      <c r="O289" s="60"/>
      <c r="P289" s="60"/>
      <c r="Q289" s="60"/>
      <c r="R289" s="60"/>
      <c r="S289" s="60"/>
      <c r="T289" s="60"/>
      <c r="U289" s="60"/>
      <c r="V289" s="60"/>
      <c r="W289" s="60"/>
      <c r="X289" s="60"/>
      <c r="Y289" s="60"/>
      <c r="Z289" s="60"/>
      <c r="AA289" s="60"/>
      <c r="AB289" s="60"/>
      <c r="AC289" s="60"/>
      <c r="AD289" s="60"/>
      <c r="AE289" s="60"/>
      <c r="AF289" s="60"/>
      <c r="AG289" s="60"/>
      <c r="AH289" s="31">
        <f t="shared" si="18"/>
        <v>1</v>
      </c>
      <c r="AI289" s="64">
        <v>44958</v>
      </c>
      <c r="AJ289" s="64">
        <v>45016</v>
      </c>
      <c r="AK289" s="43" t="s">
        <v>556</v>
      </c>
      <c r="AL289" s="43" t="s">
        <v>703</v>
      </c>
      <c r="AM289" s="43" t="s">
        <v>549</v>
      </c>
      <c r="AN289" s="25" t="s">
        <v>47</v>
      </c>
      <c r="AO289" s="25" t="s">
        <v>57</v>
      </c>
    </row>
    <row r="290" spans="1:116" s="28" customFormat="1" ht="108" hidden="1" customHeight="1" x14ac:dyDescent="0.25">
      <c r="A290" s="43" t="s">
        <v>40</v>
      </c>
      <c r="B290" s="60" t="s">
        <v>41</v>
      </c>
      <c r="C290" s="76" t="s">
        <v>70</v>
      </c>
      <c r="D290" s="76" t="s">
        <v>70</v>
      </c>
      <c r="E290" s="76" t="s">
        <v>70</v>
      </c>
      <c r="F290" s="44" t="s">
        <v>640</v>
      </c>
      <c r="G290" s="43" t="s">
        <v>557</v>
      </c>
      <c r="H290" s="31">
        <v>0.05</v>
      </c>
      <c r="I290" s="213"/>
      <c r="J290" s="60"/>
      <c r="K290" s="60"/>
      <c r="L290" s="60"/>
      <c r="M290" s="60"/>
      <c r="N290" s="60"/>
      <c r="O290" s="60"/>
      <c r="P290" s="63">
        <v>0.1</v>
      </c>
      <c r="Q290" s="60"/>
      <c r="R290" s="63">
        <v>0.1</v>
      </c>
      <c r="S290" s="60"/>
      <c r="T290" s="63">
        <v>0.1</v>
      </c>
      <c r="U290" s="60"/>
      <c r="V290" s="63">
        <v>0.1</v>
      </c>
      <c r="W290" s="60"/>
      <c r="X290" s="63">
        <v>0.1</v>
      </c>
      <c r="Y290" s="60"/>
      <c r="Z290" s="63">
        <v>0.1</v>
      </c>
      <c r="AA290" s="60"/>
      <c r="AB290" s="63">
        <v>0.15</v>
      </c>
      <c r="AC290" s="60"/>
      <c r="AD290" s="63">
        <v>0.1</v>
      </c>
      <c r="AE290" s="60"/>
      <c r="AF290" s="63">
        <v>0.15</v>
      </c>
      <c r="AG290" s="60"/>
      <c r="AH290" s="31">
        <f t="shared" si="18"/>
        <v>1</v>
      </c>
      <c r="AI290" s="64">
        <v>45017</v>
      </c>
      <c r="AJ290" s="64">
        <v>45291</v>
      </c>
      <c r="AK290" s="43" t="s">
        <v>558</v>
      </c>
      <c r="AL290" s="43" t="s">
        <v>703</v>
      </c>
      <c r="AM290" s="43" t="s">
        <v>535</v>
      </c>
      <c r="AN290" s="25" t="s">
        <v>536</v>
      </c>
      <c r="AO290" s="25" t="s">
        <v>57</v>
      </c>
    </row>
    <row r="291" spans="1:116" ht="96.75" hidden="1" customHeight="1" x14ac:dyDescent="0.25">
      <c r="A291" s="43" t="s">
        <v>40</v>
      </c>
      <c r="B291" s="60" t="s">
        <v>41</v>
      </c>
      <c r="C291" s="76" t="s">
        <v>70</v>
      </c>
      <c r="D291" s="76" t="s">
        <v>70</v>
      </c>
      <c r="E291" s="76" t="s">
        <v>70</v>
      </c>
      <c r="F291" s="44" t="s">
        <v>647</v>
      </c>
      <c r="G291" s="43" t="s">
        <v>669</v>
      </c>
      <c r="H291" s="31">
        <v>0.03</v>
      </c>
      <c r="I291" s="213"/>
      <c r="J291" s="31"/>
      <c r="K291" s="31"/>
      <c r="L291" s="31"/>
      <c r="M291" s="31"/>
      <c r="N291" s="31"/>
      <c r="O291" s="31"/>
      <c r="P291" s="31">
        <v>0.33329999999999999</v>
      </c>
      <c r="Q291" s="31"/>
      <c r="R291" s="31"/>
      <c r="S291" s="31"/>
      <c r="T291" s="31"/>
      <c r="U291" s="31"/>
      <c r="V291" s="31">
        <v>0.33329999999999999</v>
      </c>
      <c r="W291" s="31"/>
      <c r="X291" s="31"/>
      <c r="Y291" s="31"/>
      <c r="Z291" s="31"/>
      <c r="AA291" s="31"/>
      <c r="AB291" s="31"/>
      <c r="AC291" s="31"/>
      <c r="AD291" s="31">
        <v>0.33329999999999999</v>
      </c>
      <c r="AE291" s="31"/>
      <c r="AF291" s="31"/>
      <c r="AG291" s="31"/>
      <c r="AH291" s="31">
        <f t="shared" si="18"/>
        <v>0.99990000000000001</v>
      </c>
      <c r="AI291" s="64">
        <v>45017</v>
      </c>
      <c r="AJ291" s="62">
        <v>45260</v>
      </c>
      <c r="AK291" s="44" t="s">
        <v>580</v>
      </c>
      <c r="AL291" s="44" t="s">
        <v>45</v>
      </c>
      <c r="AM291" s="43" t="s">
        <v>549</v>
      </c>
      <c r="AN291" s="25" t="s">
        <v>47</v>
      </c>
      <c r="AO291" s="25" t="s">
        <v>57</v>
      </c>
    </row>
    <row r="292" spans="1:116" ht="102.75" hidden="1" customHeight="1" x14ac:dyDescent="0.25">
      <c r="A292" s="43" t="s">
        <v>40</v>
      </c>
      <c r="B292" s="60" t="s">
        <v>41</v>
      </c>
      <c r="C292" s="76" t="s">
        <v>70</v>
      </c>
      <c r="D292" s="76" t="s">
        <v>70</v>
      </c>
      <c r="E292" s="76" t="s">
        <v>70</v>
      </c>
      <c r="F292" s="44" t="s">
        <v>647</v>
      </c>
      <c r="G292" s="43" t="s">
        <v>581</v>
      </c>
      <c r="H292" s="31">
        <v>0.05</v>
      </c>
      <c r="I292" s="213"/>
      <c r="J292" s="31"/>
      <c r="K292" s="31"/>
      <c r="L292" s="31"/>
      <c r="M292" s="31"/>
      <c r="N292" s="31">
        <v>0.25</v>
      </c>
      <c r="O292" s="31"/>
      <c r="P292" s="31"/>
      <c r="Q292" s="31"/>
      <c r="R292" s="31"/>
      <c r="S292" s="31"/>
      <c r="T292" s="31">
        <v>0.25</v>
      </c>
      <c r="U292" s="31"/>
      <c r="V292" s="31"/>
      <c r="W292" s="31"/>
      <c r="X292" s="31"/>
      <c r="Y292" s="31"/>
      <c r="Z292" s="31">
        <v>0.25</v>
      </c>
      <c r="AA292" s="31"/>
      <c r="AB292" s="31"/>
      <c r="AC292" s="31"/>
      <c r="AD292" s="31"/>
      <c r="AE292" s="31"/>
      <c r="AF292" s="31">
        <v>0.25</v>
      </c>
      <c r="AG292" s="31"/>
      <c r="AH292" s="31">
        <f t="shared" si="18"/>
        <v>1</v>
      </c>
      <c r="AI292" s="64">
        <v>44986</v>
      </c>
      <c r="AJ292" s="62">
        <v>45291</v>
      </c>
      <c r="AK292" s="44" t="s">
        <v>582</v>
      </c>
      <c r="AL292" s="44" t="s">
        <v>45</v>
      </c>
      <c r="AM292" s="43" t="s">
        <v>549</v>
      </c>
      <c r="AN292" s="25" t="s">
        <v>47</v>
      </c>
      <c r="AO292" s="25" t="s">
        <v>57</v>
      </c>
    </row>
    <row r="293" spans="1:116" s="28" customFormat="1" ht="101.25" hidden="1" customHeight="1" x14ac:dyDescent="0.25">
      <c r="A293" s="43" t="s">
        <v>40</v>
      </c>
      <c r="B293" s="60" t="s">
        <v>41</v>
      </c>
      <c r="C293" s="76" t="s">
        <v>70</v>
      </c>
      <c r="D293" s="76" t="s">
        <v>70</v>
      </c>
      <c r="E293" s="76" t="s">
        <v>70</v>
      </c>
      <c r="F293" s="44" t="s">
        <v>647</v>
      </c>
      <c r="G293" s="43" t="s">
        <v>583</v>
      </c>
      <c r="H293" s="33">
        <v>0.05</v>
      </c>
      <c r="I293" s="213"/>
      <c r="J293" s="60"/>
      <c r="K293" s="60"/>
      <c r="L293" s="60"/>
      <c r="M293" s="60"/>
      <c r="N293" s="60"/>
      <c r="O293" s="60"/>
      <c r="P293" s="60"/>
      <c r="Q293" s="60"/>
      <c r="R293" s="60"/>
      <c r="S293" s="60"/>
      <c r="T293" s="63">
        <v>0.33</v>
      </c>
      <c r="U293" s="60"/>
      <c r="V293" s="63">
        <v>0.33</v>
      </c>
      <c r="W293" s="60"/>
      <c r="X293" s="63">
        <v>0.34</v>
      </c>
      <c r="Y293" s="60"/>
      <c r="Z293" s="60"/>
      <c r="AA293" s="60"/>
      <c r="AB293" s="60"/>
      <c r="AC293" s="60"/>
      <c r="AD293" s="60"/>
      <c r="AE293" s="60"/>
      <c r="AF293" s="60"/>
      <c r="AG293" s="60"/>
      <c r="AH293" s="31">
        <f>+J293+L293+N293+P293+R293+T293+V293+X293+Z293+AB293+AD293+AF293</f>
        <v>1</v>
      </c>
      <c r="AI293" s="64">
        <v>45078</v>
      </c>
      <c r="AJ293" s="64">
        <v>45169</v>
      </c>
      <c r="AK293" s="43" t="s">
        <v>584</v>
      </c>
      <c r="AL293" s="43" t="s">
        <v>703</v>
      </c>
      <c r="AM293" s="43" t="s">
        <v>549</v>
      </c>
      <c r="AN293" s="25" t="s">
        <v>47</v>
      </c>
      <c r="AO293" s="25" t="s">
        <v>57</v>
      </c>
    </row>
    <row r="294" spans="1:116" ht="115.5" hidden="1" customHeight="1" x14ac:dyDescent="0.25">
      <c r="A294" s="43" t="s">
        <v>40</v>
      </c>
      <c r="B294" s="60" t="s">
        <v>203</v>
      </c>
      <c r="C294" s="76" t="s">
        <v>70</v>
      </c>
      <c r="D294" s="60" t="s">
        <v>70</v>
      </c>
      <c r="E294" s="60" t="s">
        <v>70</v>
      </c>
      <c r="F294" s="44" t="s">
        <v>760</v>
      </c>
      <c r="G294" s="43" t="s">
        <v>539</v>
      </c>
      <c r="H294" s="33">
        <v>0.1</v>
      </c>
      <c r="I294" s="214"/>
      <c r="J294" s="33"/>
      <c r="K294" s="33"/>
      <c r="L294" s="33"/>
      <c r="M294" s="33"/>
      <c r="N294" s="33"/>
      <c r="O294" s="33"/>
      <c r="P294" s="33">
        <v>0.5</v>
      </c>
      <c r="Q294" s="33"/>
      <c r="R294" s="33"/>
      <c r="S294" s="33"/>
      <c r="T294" s="33"/>
      <c r="U294" s="33"/>
      <c r="V294" s="33"/>
      <c r="W294" s="33"/>
      <c r="X294" s="33"/>
      <c r="Y294" s="33"/>
      <c r="Z294" s="33"/>
      <c r="AA294" s="33"/>
      <c r="AB294" s="33">
        <v>0.5</v>
      </c>
      <c r="AC294" s="33"/>
      <c r="AD294" s="33"/>
      <c r="AE294" s="33"/>
      <c r="AF294" s="33"/>
      <c r="AG294" s="33"/>
      <c r="AH294" s="33">
        <f t="shared" ref="AH294" si="19">J294+L294+N294+P294+R294+T294+V294+X294+Z294+AB294+AD294+AF294</f>
        <v>1</v>
      </c>
      <c r="AI294" s="64">
        <v>45017</v>
      </c>
      <c r="AJ294" s="64">
        <v>45230</v>
      </c>
      <c r="AK294" s="43" t="s">
        <v>540</v>
      </c>
      <c r="AL294" s="43" t="s">
        <v>541</v>
      </c>
      <c r="AM294" s="43" t="s">
        <v>199</v>
      </c>
      <c r="AN294" s="43" t="s">
        <v>200</v>
      </c>
      <c r="AO294" s="43" t="s">
        <v>200</v>
      </c>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row>
    <row r="295" spans="1:116" ht="93.75" hidden="1" customHeight="1" x14ac:dyDescent="0.25">
      <c r="A295" s="43" t="s">
        <v>40</v>
      </c>
      <c r="B295" s="60" t="s">
        <v>41</v>
      </c>
      <c r="C295" s="76" t="s">
        <v>70</v>
      </c>
      <c r="D295" s="76" t="s">
        <v>70</v>
      </c>
      <c r="E295" s="76" t="s">
        <v>70</v>
      </c>
      <c r="F295" s="45" t="s">
        <v>648</v>
      </c>
      <c r="G295" s="43" t="s">
        <v>680</v>
      </c>
      <c r="H295" s="33">
        <v>0.5</v>
      </c>
      <c r="I295" s="240">
        <f>+H295+H296</f>
        <v>1</v>
      </c>
      <c r="J295" s="31">
        <v>1</v>
      </c>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f t="shared" ref="AH295" si="20">+J295+L295+N295+P295+R295+T295+V295+X295+Z295+AB295+AD295+AF295</f>
        <v>1</v>
      </c>
      <c r="AI295" s="64">
        <v>44928</v>
      </c>
      <c r="AJ295" s="62">
        <v>44957</v>
      </c>
      <c r="AK295" s="44" t="s">
        <v>729</v>
      </c>
      <c r="AL295" s="44" t="s">
        <v>429</v>
      </c>
      <c r="AM295" s="44" t="s">
        <v>525</v>
      </c>
      <c r="AN295" s="25" t="s">
        <v>430</v>
      </c>
      <c r="AO295" s="25" t="s">
        <v>57</v>
      </c>
    </row>
    <row r="296" spans="1:116" ht="90.75" hidden="1" customHeight="1" x14ac:dyDescent="0.25">
      <c r="A296" s="43" t="s">
        <v>40</v>
      </c>
      <c r="B296" s="60" t="s">
        <v>41</v>
      </c>
      <c r="C296" s="76" t="s">
        <v>70</v>
      </c>
      <c r="D296" s="76" t="s">
        <v>70</v>
      </c>
      <c r="E296" s="76" t="s">
        <v>70</v>
      </c>
      <c r="F296" s="45" t="s">
        <v>676</v>
      </c>
      <c r="G296" s="43" t="s">
        <v>677</v>
      </c>
      <c r="H296" s="33">
        <v>0.5</v>
      </c>
      <c r="I296" s="257"/>
      <c r="J296" s="31"/>
      <c r="K296" s="31"/>
      <c r="L296" s="31"/>
      <c r="M296" s="31"/>
      <c r="N296" s="31"/>
      <c r="O296" s="31"/>
      <c r="P296" s="31"/>
      <c r="Q296" s="31"/>
      <c r="R296" s="31"/>
      <c r="S296" s="31"/>
      <c r="T296" s="31"/>
      <c r="U296" s="31"/>
      <c r="V296" s="31"/>
      <c r="W296" s="31"/>
      <c r="X296" s="31">
        <v>0.5</v>
      </c>
      <c r="Y296" s="31"/>
      <c r="Z296" s="31">
        <v>0.5</v>
      </c>
      <c r="AA296" s="31"/>
      <c r="AB296" s="31"/>
      <c r="AC296" s="31"/>
      <c r="AD296" s="31"/>
      <c r="AE296" s="31"/>
      <c r="AF296" s="31"/>
      <c r="AG296" s="31"/>
      <c r="AH296" s="31">
        <f>+J296+L296+N296+P296+R296+T296+V296+X296+Z296+AB296+AD296+AF296</f>
        <v>1</v>
      </c>
      <c r="AI296" s="64">
        <v>45139</v>
      </c>
      <c r="AJ296" s="62">
        <v>45199</v>
      </c>
      <c r="AK296" s="44" t="s">
        <v>730</v>
      </c>
      <c r="AL296" s="44" t="s">
        <v>55</v>
      </c>
      <c r="AM296" s="44" t="s">
        <v>549</v>
      </c>
      <c r="AN296" s="25" t="s">
        <v>47</v>
      </c>
      <c r="AO296" s="25" t="s">
        <v>57</v>
      </c>
    </row>
    <row r="297" spans="1:116" ht="105" hidden="1" x14ac:dyDescent="0.25">
      <c r="A297" s="43" t="s">
        <v>40</v>
      </c>
      <c r="B297" s="60" t="s">
        <v>203</v>
      </c>
      <c r="C297" s="50" t="s">
        <v>70</v>
      </c>
      <c r="D297" s="43" t="s">
        <v>70</v>
      </c>
      <c r="E297" s="43" t="s">
        <v>70</v>
      </c>
      <c r="F297" s="44" t="s">
        <v>653</v>
      </c>
      <c r="G297" s="50" t="s">
        <v>624</v>
      </c>
      <c r="H297" s="33">
        <v>0.3</v>
      </c>
      <c r="I297" s="244">
        <f>+H297+H298+H299+H300+H301+H302+H303+H304+H305+H306+H307+H308+H309+H310</f>
        <v>1</v>
      </c>
      <c r="J297" s="26"/>
      <c r="K297" s="26"/>
      <c r="L297" s="26"/>
      <c r="M297" s="26"/>
      <c r="N297" s="26">
        <v>0.15</v>
      </c>
      <c r="O297" s="26"/>
      <c r="P297" s="26">
        <v>0.15</v>
      </c>
      <c r="Q297" s="48"/>
      <c r="R297" s="26">
        <v>0.12</v>
      </c>
      <c r="S297" s="48"/>
      <c r="T297" s="26">
        <v>0.1</v>
      </c>
      <c r="U297" s="48"/>
      <c r="V297" s="26">
        <v>0.12</v>
      </c>
      <c r="W297" s="48"/>
      <c r="X297" s="26">
        <v>0.12</v>
      </c>
      <c r="Y297" s="48"/>
      <c r="Z297" s="26">
        <v>0.12</v>
      </c>
      <c r="AA297" s="48"/>
      <c r="AB297" s="26">
        <v>0.12</v>
      </c>
      <c r="AC297" s="48"/>
      <c r="AD297" s="48"/>
      <c r="AE297" s="48"/>
      <c r="AF297" s="48"/>
      <c r="AG297" s="48"/>
      <c r="AH297" s="26">
        <f t="shared" ref="AH297" si="21">J297+L297+N297+P297+R297+T297+V297+X297+Z297+AB297+AD297+AF297</f>
        <v>1</v>
      </c>
      <c r="AI297" s="62">
        <v>45078</v>
      </c>
      <c r="AJ297" s="64">
        <v>45230</v>
      </c>
      <c r="AK297" s="50" t="s">
        <v>625</v>
      </c>
      <c r="AL297" s="43" t="s">
        <v>698</v>
      </c>
      <c r="AM297" s="43" t="s">
        <v>705</v>
      </c>
      <c r="AN297" s="43" t="s">
        <v>46</v>
      </c>
      <c r="AO297" s="25" t="s">
        <v>47</v>
      </c>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row>
    <row r="298" spans="1:116" ht="180" hidden="1" x14ac:dyDescent="0.25">
      <c r="A298" s="43" t="s">
        <v>40</v>
      </c>
      <c r="B298" s="60" t="s">
        <v>203</v>
      </c>
      <c r="C298" s="76" t="s">
        <v>70</v>
      </c>
      <c r="D298" s="60" t="s">
        <v>70</v>
      </c>
      <c r="E298" s="60" t="s">
        <v>70</v>
      </c>
      <c r="F298" s="44" t="s">
        <v>653</v>
      </c>
      <c r="G298" s="43" t="s">
        <v>607</v>
      </c>
      <c r="H298" s="33">
        <v>0.05</v>
      </c>
      <c r="I298" s="237"/>
      <c r="J298" s="31">
        <v>0.08</v>
      </c>
      <c r="K298" s="31"/>
      <c r="L298" s="31">
        <v>0.08</v>
      </c>
      <c r="M298" s="31"/>
      <c r="N298" s="31">
        <v>0.09</v>
      </c>
      <c r="O298" s="31"/>
      <c r="P298" s="31">
        <v>0.08</v>
      </c>
      <c r="Q298" s="31"/>
      <c r="R298" s="31">
        <v>0.08</v>
      </c>
      <c r="S298" s="31"/>
      <c r="T298" s="31">
        <v>0.09</v>
      </c>
      <c r="U298" s="31"/>
      <c r="V298" s="31">
        <v>0.08</v>
      </c>
      <c r="W298" s="31"/>
      <c r="X298" s="31">
        <v>0.08</v>
      </c>
      <c r="Y298" s="31"/>
      <c r="Z298" s="31">
        <v>0.09</v>
      </c>
      <c r="AA298" s="31"/>
      <c r="AB298" s="31">
        <v>0.08</v>
      </c>
      <c r="AC298" s="31"/>
      <c r="AD298" s="31">
        <v>0.08</v>
      </c>
      <c r="AE298" s="31"/>
      <c r="AF298" s="31">
        <v>0.09</v>
      </c>
      <c r="AG298" s="33"/>
      <c r="AH298" s="33">
        <f>J298+L298+N298+P298+R298+T298+V298+X298+Z298+AB298+AD298+AF298</f>
        <v>0.99999999999999978</v>
      </c>
      <c r="AI298" s="64">
        <v>44939</v>
      </c>
      <c r="AJ298" s="64">
        <v>45290</v>
      </c>
      <c r="AK298" s="43" t="s">
        <v>608</v>
      </c>
      <c r="AL298" s="43" t="s">
        <v>463</v>
      </c>
      <c r="AM298" s="43" t="s">
        <v>609</v>
      </c>
      <c r="AN298" s="25" t="s">
        <v>465</v>
      </c>
      <c r="AO298" s="25" t="s">
        <v>223</v>
      </c>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row>
    <row r="299" spans="1:116" ht="165" hidden="1" x14ac:dyDescent="0.25">
      <c r="A299" s="43" t="s">
        <v>40</v>
      </c>
      <c r="B299" s="60" t="s">
        <v>203</v>
      </c>
      <c r="C299" s="76" t="s">
        <v>70</v>
      </c>
      <c r="D299" s="60" t="s">
        <v>70</v>
      </c>
      <c r="E299" s="60" t="s">
        <v>70</v>
      </c>
      <c r="F299" s="44" t="s">
        <v>653</v>
      </c>
      <c r="G299" s="43" t="s">
        <v>610</v>
      </c>
      <c r="H299" s="33">
        <v>0.05</v>
      </c>
      <c r="I299" s="237"/>
      <c r="J299" s="31">
        <v>0.08</v>
      </c>
      <c r="K299" s="31"/>
      <c r="L299" s="31">
        <v>0.08</v>
      </c>
      <c r="M299" s="31"/>
      <c r="N299" s="31">
        <v>0.09</v>
      </c>
      <c r="O299" s="31"/>
      <c r="P299" s="31">
        <v>0.08</v>
      </c>
      <c r="Q299" s="31"/>
      <c r="R299" s="31">
        <v>0.08</v>
      </c>
      <c r="S299" s="31"/>
      <c r="T299" s="31">
        <v>0.09</v>
      </c>
      <c r="U299" s="31"/>
      <c r="V299" s="31">
        <v>0.08</v>
      </c>
      <c r="W299" s="31"/>
      <c r="X299" s="31">
        <v>0.08</v>
      </c>
      <c r="Y299" s="31"/>
      <c r="Z299" s="31">
        <v>0.09</v>
      </c>
      <c r="AA299" s="31"/>
      <c r="AB299" s="31">
        <v>0.08</v>
      </c>
      <c r="AC299" s="31"/>
      <c r="AD299" s="31">
        <v>0.08</v>
      </c>
      <c r="AE299" s="31"/>
      <c r="AF299" s="31">
        <v>0.09</v>
      </c>
      <c r="AG299" s="33"/>
      <c r="AH299" s="33">
        <f t="shared" ref="AH299:AH306" si="22">J299+L299+N299+P299+R299+T299+V299+X299+Z299+AB299+AD299+AF299</f>
        <v>0.99999999999999978</v>
      </c>
      <c r="AI299" s="64">
        <v>44939</v>
      </c>
      <c r="AJ299" s="64">
        <v>45290</v>
      </c>
      <c r="AK299" s="43" t="s">
        <v>608</v>
      </c>
      <c r="AL299" s="43" t="s">
        <v>287</v>
      </c>
      <c r="AM299" s="43" t="s">
        <v>708</v>
      </c>
      <c r="AN299" s="43" t="s">
        <v>708</v>
      </c>
      <c r="AO299" s="43" t="s">
        <v>160</v>
      </c>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row>
    <row r="300" spans="1:116" ht="165" hidden="1" x14ac:dyDescent="0.25">
      <c r="A300" s="43" t="s">
        <v>40</v>
      </c>
      <c r="B300" s="60" t="s">
        <v>203</v>
      </c>
      <c r="C300" s="76" t="s">
        <v>70</v>
      </c>
      <c r="D300" s="60" t="s">
        <v>70</v>
      </c>
      <c r="E300" s="60" t="s">
        <v>70</v>
      </c>
      <c r="F300" s="44" t="s">
        <v>653</v>
      </c>
      <c r="G300" s="43" t="s">
        <v>611</v>
      </c>
      <c r="H300" s="33">
        <v>0.05</v>
      </c>
      <c r="I300" s="237"/>
      <c r="J300" s="31">
        <v>0.08</v>
      </c>
      <c r="K300" s="31"/>
      <c r="L300" s="31">
        <v>0.08</v>
      </c>
      <c r="M300" s="31"/>
      <c r="N300" s="31">
        <v>0.09</v>
      </c>
      <c r="O300" s="31"/>
      <c r="P300" s="31">
        <v>0.08</v>
      </c>
      <c r="Q300" s="31"/>
      <c r="R300" s="31">
        <v>0.08</v>
      </c>
      <c r="S300" s="31"/>
      <c r="T300" s="31">
        <v>0.09</v>
      </c>
      <c r="U300" s="31"/>
      <c r="V300" s="31">
        <v>0.08</v>
      </c>
      <c r="W300" s="31"/>
      <c r="X300" s="31">
        <v>0.08</v>
      </c>
      <c r="Y300" s="31"/>
      <c r="Z300" s="31">
        <v>0.09</v>
      </c>
      <c r="AA300" s="31"/>
      <c r="AB300" s="31">
        <v>0.08</v>
      </c>
      <c r="AC300" s="31"/>
      <c r="AD300" s="31">
        <v>0.08</v>
      </c>
      <c r="AE300" s="31"/>
      <c r="AF300" s="31">
        <v>0.09</v>
      </c>
      <c r="AG300" s="33"/>
      <c r="AH300" s="33">
        <f t="shared" si="22"/>
        <v>0.99999999999999978</v>
      </c>
      <c r="AI300" s="64">
        <v>44939</v>
      </c>
      <c r="AJ300" s="64">
        <v>45290</v>
      </c>
      <c r="AK300" s="43" t="s">
        <v>608</v>
      </c>
      <c r="AL300" s="43" t="s">
        <v>429</v>
      </c>
      <c r="AM300" s="43" t="s">
        <v>612</v>
      </c>
      <c r="AN300" s="44" t="s">
        <v>711</v>
      </c>
      <c r="AO300" s="43" t="s">
        <v>430</v>
      </c>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row>
    <row r="301" spans="1:116" ht="165" hidden="1" x14ac:dyDescent="0.25">
      <c r="A301" s="43" t="s">
        <v>40</v>
      </c>
      <c r="B301" s="60" t="s">
        <v>203</v>
      </c>
      <c r="C301" s="76" t="s">
        <v>70</v>
      </c>
      <c r="D301" s="60" t="s">
        <v>70</v>
      </c>
      <c r="E301" s="60" t="s">
        <v>70</v>
      </c>
      <c r="F301" s="44" t="s">
        <v>653</v>
      </c>
      <c r="G301" s="43" t="s">
        <v>613</v>
      </c>
      <c r="H301" s="33">
        <v>0.02</v>
      </c>
      <c r="I301" s="237"/>
      <c r="J301" s="31">
        <v>0.08</v>
      </c>
      <c r="K301" s="31"/>
      <c r="L301" s="31">
        <v>0.08</v>
      </c>
      <c r="M301" s="31"/>
      <c r="N301" s="31">
        <v>0.09</v>
      </c>
      <c r="O301" s="31"/>
      <c r="P301" s="31">
        <v>0.08</v>
      </c>
      <c r="Q301" s="31"/>
      <c r="R301" s="31">
        <v>0.08</v>
      </c>
      <c r="S301" s="31"/>
      <c r="T301" s="31">
        <v>0.09</v>
      </c>
      <c r="U301" s="31"/>
      <c r="V301" s="31">
        <v>0.08</v>
      </c>
      <c r="W301" s="31"/>
      <c r="X301" s="31">
        <v>0.08</v>
      </c>
      <c r="Y301" s="31"/>
      <c r="Z301" s="31">
        <v>0.09</v>
      </c>
      <c r="AA301" s="31"/>
      <c r="AB301" s="31">
        <v>0.08</v>
      </c>
      <c r="AC301" s="31"/>
      <c r="AD301" s="31">
        <v>0.08</v>
      </c>
      <c r="AE301" s="31"/>
      <c r="AF301" s="31">
        <v>0.09</v>
      </c>
      <c r="AG301" s="33"/>
      <c r="AH301" s="33">
        <f t="shared" si="22"/>
        <v>0.99999999999999978</v>
      </c>
      <c r="AI301" s="64">
        <v>44939</v>
      </c>
      <c r="AJ301" s="64">
        <v>45290</v>
      </c>
      <c r="AK301" s="43" t="s">
        <v>608</v>
      </c>
      <c r="AL301" s="50" t="s">
        <v>351</v>
      </c>
      <c r="AM301" s="50" t="s">
        <v>753</v>
      </c>
      <c r="AN301" s="43" t="s">
        <v>614</v>
      </c>
      <c r="AO301" s="43" t="s">
        <v>160</v>
      </c>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row>
    <row r="302" spans="1:116" ht="180" hidden="1" x14ac:dyDescent="0.25">
      <c r="A302" s="43" t="s">
        <v>40</v>
      </c>
      <c r="B302" s="60" t="s">
        <v>203</v>
      </c>
      <c r="C302" s="76" t="s">
        <v>70</v>
      </c>
      <c r="D302" s="60" t="s">
        <v>70</v>
      </c>
      <c r="E302" s="60" t="s">
        <v>70</v>
      </c>
      <c r="F302" s="44" t="s">
        <v>653</v>
      </c>
      <c r="G302" s="43" t="s">
        <v>615</v>
      </c>
      <c r="H302" s="33">
        <v>0.02</v>
      </c>
      <c r="I302" s="237"/>
      <c r="J302" s="31">
        <v>0.08</v>
      </c>
      <c r="K302" s="31"/>
      <c r="L302" s="31">
        <v>0.08</v>
      </c>
      <c r="M302" s="31"/>
      <c r="N302" s="31">
        <v>0.09</v>
      </c>
      <c r="O302" s="31"/>
      <c r="P302" s="31">
        <v>0.08</v>
      </c>
      <c r="Q302" s="31"/>
      <c r="R302" s="31">
        <v>0.08</v>
      </c>
      <c r="S302" s="31"/>
      <c r="T302" s="31">
        <v>0.09</v>
      </c>
      <c r="U302" s="31"/>
      <c r="V302" s="31">
        <v>0.08</v>
      </c>
      <c r="W302" s="31"/>
      <c r="X302" s="31">
        <v>0.08</v>
      </c>
      <c r="Y302" s="31"/>
      <c r="Z302" s="31">
        <v>0.09</v>
      </c>
      <c r="AA302" s="31"/>
      <c r="AB302" s="31">
        <v>0.08</v>
      </c>
      <c r="AC302" s="31"/>
      <c r="AD302" s="31">
        <v>0.08</v>
      </c>
      <c r="AE302" s="31"/>
      <c r="AF302" s="31">
        <v>0.09</v>
      </c>
      <c r="AG302" s="33"/>
      <c r="AH302" s="33">
        <f t="shared" si="22"/>
        <v>0.99999999999999978</v>
      </c>
      <c r="AI302" s="64">
        <v>44939</v>
      </c>
      <c r="AJ302" s="64">
        <v>45290</v>
      </c>
      <c r="AK302" s="43" t="s">
        <v>608</v>
      </c>
      <c r="AL302" s="43" t="s">
        <v>381</v>
      </c>
      <c r="AM302" s="50" t="s">
        <v>382</v>
      </c>
      <c r="AN302" s="43" t="s">
        <v>713</v>
      </c>
      <c r="AO302" s="43" t="s">
        <v>160</v>
      </c>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row>
    <row r="303" spans="1:116" ht="134.1" hidden="1" customHeight="1" x14ac:dyDescent="0.25">
      <c r="A303" s="43" t="s">
        <v>40</v>
      </c>
      <c r="B303" s="60" t="s">
        <v>203</v>
      </c>
      <c r="C303" s="76" t="s">
        <v>70</v>
      </c>
      <c r="D303" s="60" t="s">
        <v>70</v>
      </c>
      <c r="E303" s="60" t="s">
        <v>70</v>
      </c>
      <c r="F303" s="44" t="s">
        <v>653</v>
      </c>
      <c r="G303" s="43" t="s">
        <v>616</v>
      </c>
      <c r="H303" s="33">
        <v>0.05</v>
      </c>
      <c r="I303" s="237"/>
      <c r="J303" s="31">
        <v>0.08</v>
      </c>
      <c r="K303" s="31"/>
      <c r="L303" s="31">
        <v>0.08</v>
      </c>
      <c r="M303" s="31"/>
      <c r="N303" s="31">
        <v>0.09</v>
      </c>
      <c r="O303" s="31"/>
      <c r="P303" s="31">
        <v>0.08</v>
      </c>
      <c r="Q303" s="31"/>
      <c r="R303" s="31">
        <v>0.08</v>
      </c>
      <c r="S303" s="31"/>
      <c r="T303" s="31">
        <v>0.09</v>
      </c>
      <c r="U303" s="31"/>
      <c r="V303" s="31">
        <v>0.08</v>
      </c>
      <c r="W303" s="31"/>
      <c r="X303" s="31">
        <v>0.08</v>
      </c>
      <c r="Y303" s="31"/>
      <c r="Z303" s="31">
        <v>0.09</v>
      </c>
      <c r="AA303" s="31"/>
      <c r="AB303" s="31">
        <v>0.08</v>
      </c>
      <c r="AC303" s="31"/>
      <c r="AD303" s="31">
        <v>0.08</v>
      </c>
      <c r="AE303" s="31"/>
      <c r="AF303" s="31">
        <v>0.09</v>
      </c>
      <c r="AG303" s="33"/>
      <c r="AH303" s="33">
        <f t="shared" si="22"/>
        <v>0.99999999999999978</v>
      </c>
      <c r="AI303" s="64">
        <v>44939</v>
      </c>
      <c r="AJ303" s="64">
        <v>45290</v>
      </c>
      <c r="AK303" s="43" t="s">
        <v>608</v>
      </c>
      <c r="AL303" s="43" t="s">
        <v>402</v>
      </c>
      <c r="AM303" s="43" t="s">
        <v>709</v>
      </c>
      <c r="AN303" s="25" t="s">
        <v>403</v>
      </c>
      <c r="AO303" s="43" t="s">
        <v>160</v>
      </c>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row>
    <row r="304" spans="1:116" ht="165" hidden="1" x14ac:dyDescent="0.25">
      <c r="A304" s="43" t="s">
        <v>40</v>
      </c>
      <c r="B304" s="60" t="s">
        <v>203</v>
      </c>
      <c r="C304" s="76" t="s">
        <v>70</v>
      </c>
      <c r="D304" s="60" t="s">
        <v>70</v>
      </c>
      <c r="E304" s="60" t="s">
        <v>70</v>
      </c>
      <c r="F304" s="44" t="s">
        <v>653</v>
      </c>
      <c r="G304" s="43" t="s">
        <v>617</v>
      </c>
      <c r="H304" s="33">
        <v>0.02</v>
      </c>
      <c r="I304" s="237"/>
      <c r="J304" s="31">
        <v>0.08</v>
      </c>
      <c r="K304" s="31"/>
      <c r="L304" s="31">
        <v>0.08</v>
      </c>
      <c r="M304" s="31"/>
      <c r="N304" s="31">
        <v>0.09</v>
      </c>
      <c r="O304" s="31"/>
      <c r="P304" s="31">
        <v>0.08</v>
      </c>
      <c r="Q304" s="31"/>
      <c r="R304" s="31">
        <v>0.08</v>
      </c>
      <c r="S304" s="31"/>
      <c r="T304" s="31">
        <v>0.09</v>
      </c>
      <c r="U304" s="31"/>
      <c r="V304" s="31">
        <v>0.08</v>
      </c>
      <c r="W304" s="31"/>
      <c r="X304" s="31">
        <v>0.08</v>
      </c>
      <c r="Y304" s="31"/>
      <c r="Z304" s="31">
        <v>0.09</v>
      </c>
      <c r="AA304" s="31"/>
      <c r="AB304" s="31">
        <v>0.08</v>
      </c>
      <c r="AC304" s="31"/>
      <c r="AD304" s="31">
        <v>0.08</v>
      </c>
      <c r="AE304" s="31"/>
      <c r="AF304" s="31">
        <v>0.09</v>
      </c>
      <c r="AG304" s="33"/>
      <c r="AH304" s="33">
        <f t="shared" si="22"/>
        <v>0.99999999999999978</v>
      </c>
      <c r="AI304" s="64">
        <v>44939</v>
      </c>
      <c r="AJ304" s="64">
        <v>45290</v>
      </c>
      <c r="AK304" s="43" t="s">
        <v>608</v>
      </c>
      <c r="AL304" s="43" t="s">
        <v>618</v>
      </c>
      <c r="AM304" s="43" t="s">
        <v>207</v>
      </c>
      <c r="AN304" s="25" t="s">
        <v>712</v>
      </c>
      <c r="AO304" s="25" t="s">
        <v>223</v>
      </c>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row>
    <row r="305" spans="1:116" ht="156" hidden="1" customHeight="1" x14ac:dyDescent="0.25">
      <c r="A305" s="43" t="s">
        <v>40</v>
      </c>
      <c r="B305" s="60" t="s">
        <v>203</v>
      </c>
      <c r="C305" s="76" t="s">
        <v>70</v>
      </c>
      <c r="D305" s="60" t="s">
        <v>70</v>
      </c>
      <c r="E305" s="60" t="s">
        <v>70</v>
      </c>
      <c r="F305" s="44" t="s">
        <v>653</v>
      </c>
      <c r="G305" s="43" t="s">
        <v>619</v>
      </c>
      <c r="H305" s="33">
        <v>0.02</v>
      </c>
      <c r="I305" s="237"/>
      <c r="J305" s="31">
        <v>0.08</v>
      </c>
      <c r="K305" s="31"/>
      <c r="L305" s="31">
        <v>0.08</v>
      </c>
      <c r="M305" s="31"/>
      <c r="N305" s="31">
        <v>0.09</v>
      </c>
      <c r="O305" s="31"/>
      <c r="P305" s="31">
        <v>0.08</v>
      </c>
      <c r="Q305" s="31"/>
      <c r="R305" s="31">
        <v>0.08</v>
      </c>
      <c r="S305" s="31"/>
      <c r="T305" s="31">
        <v>0.09</v>
      </c>
      <c r="U305" s="31"/>
      <c r="V305" s="31">
        <v>0.08</v>
      </c>
      <c r="W305" s="31"/>
      <c r="X305" s="31">
        <v>0.08</v>
      </c>
      <c r="Y305" s="31"/>
      <c r="Z305" s="31">
        <v>0.09</v>
      </c>
      <c r="AA305" s="31"/>
      <c r="AB305" s="31">
        <v>0.08</v>
      </c>
      <c r="AC305" s="31"/>
      <c r="AD305" s="31">
        <v>0.08</v>
      </c>
      <c r="AE305" s="31"/>
      <c r="AF305" s="31">
        <v>0.09</v>
      </c>
      <c r="AG305" s="33"/>
      <c r="AH305" s="33">
        <f t="shared" si="22"/>
        <v>0.99999999999999978</v>
      </c>
      <c r="AI305" s="64">
        <v>44939</v>
      </c>
      <c r="AJ305" s="64">
        <v>45290</v>
      </c>
      <c r="AK305" s="43" t="s">
        <v>608</v>
      </c>
      <c r="AL305" s="43" t="s">
        <v>239</v>
      </c>
      <c r="AM305" s="44" t="s">
        <v>240</v>
      </c>
      <c r="AN305" s="43" t="s">
        <v>241</v>
      </c>
      <c r="AO305" s="25" t="s">
        <v>223</v>
      </c>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row>
    <row r="306" spans="1:116" ht="150" hidden="1" x14ac:dyDescent="0.25">
      <c r="A306" s="43" t="s">
        <v>40</v>
      </c>
      <c r="B306" s="60" t="s">
        <v>203</v>
      </c>
      <c r="C306" s="76" t="s">
        <v>70</v>
      </c>
      <c r="D306" s="60" t="s">
        <v>70</v>
      </c>
      <c r="E306" s="60" t="s">
        <v>70</v>
      </c>
      <c r="F306" s="44" t="s">
        <v>653</v>
      </c>
      <c r="G306" s="43" t="s">
        <v>620</v>
      </c>
      <c r="H306" s="33">
        <v>0.02</v>
      </c>
      <c r="I306" s="237"/>
      <c r="J306" s="31">
        <v>0.08</v>
      </c>
      <c r="K306" s="31"/>
      <c r="L306" s="31">
        <v>0.08</v>
      </c>
      <c r="M306" s="31"/>
      <c r="N306" s="31">
        <v>0.09</v>
      </c>
      <c r="O306" s="31"/>
      <c r="P306" s="31">
        <v>0.08</v>
      </c>
      <c r="Q306" s="31"/>
      <c r="R306" s="31">
        <v>0.08</v>
      </c>
      <c r="S306" s="31"/>
      <c r="T306" s="31">
        <v>0.09</v>
      </c>
      <c r="U306" s="31"/>
      <c r="V306" s="31">
        <v>0.08</v>
      </c>
      <c r="W306" s="31"/>
      <c r="X306" s="31">
        <v>0.08</v>
      </c>
      <c r="Y306" s="31"/>
      <c r="Z306" s="31">
        <v>0.09</v>
      </c>
      <c r="AA306" s="31"/>
      <c r="AB306" s="31">
        <v>0.08</v>
      </c>
      <c r="AC306" s="31"/>
      <c r="AD306" s="31">
        <v>0.08</v>
      </c>
      <c r="AE306" s="31"/>
      <c r="AF306" s="31">
        <v>0.09</v>
      </c>
      <c r="AG306" s="33"/>
      <c r="AH306" s="33">
        <f t="shared" si="22"/>
        <v>0.99999999999999978</v>
      </c>
      <c r="AI306" s="64">
        <v>44939</v>
      </c>
      <c r="AJ306" s="64">
        <v>45290</v>
      </c>
      <c r="AK306" s="43" t="s">
        <v>608</v>
      </c>
      <c r="AL306" s="43" t="s">
        <v>221</v>
      </c>
      <c r="AM306" s="43" t="s">
        <v>222</v>
      </c>
      <c r="AN306" s="43" t="s">
        <v>223</v>
      </c>
      <c r="AO306" s="25" t="s">
        <v>223</v>
      </c>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row>
    <row r="307" spans="1:116" ht="126" hidden="1" customHeight="1" x14ac:dyDescent="0.25">
      <c r="A307" s="43" t="s">
        <v>40</v>
      </c>
      <c r="B307" s="60" t="s">
        <v>41</v>
      </c>
      <c r="C307" s="76" t="s">
        <v>70</v>
      </c>
      <c r="D307" s="76" t="s">
        <v>70</v>
      </c>
      <c r="E307" s="76" t="s">
        <v>70</v>
      </c>
      <c r="F307" s="45" t="s">
        <v>652</v>
      </c>
      <c r="G307" s="43" t="s">
        <v>598</v>
      </c>
      <c r="H307" s="33">
        <v>0.1</v>
      </c>
      <c r="I307" s="237"/>
      <c r="J307" s="31"/>
      <c r="K307" s="31"/>
      <c r="L307" s="31"/>
      <c r="M307" s="31"/>
      <c r="N307" s="31"/>
      <c r="O307" s="31"/>
      <c r="P307" s="31"/>
      <c r="Q307" s="31"/>
      <c r="R307" s="31"/>
      <c r="S307" s="31"/>
      <c r="T307" s="31"/>
      <c r="U307" s="31"/>
      <c r="V307" s="31"/>
      <c r="W307" s="31"/>
      <c r="X307" s="31"/>
      <c r="Y307" s="31"/>
      <c r="Z307" s="31"/>
      <c r="AA307" s="31"/>
      <c r="AB307" s="31">
        <v>0.3</v>
      </c>
      <c r="AC307" s="31"/>
      <c r="AD307" s="31">
        <v>0.7</v>
      </c>
      <c r="AE307" s="31"/>
      <c r="AF307" s="31"/>
      <c r="AG307" s="31"/>
      <c r="AH307" s="31">
        <f t="shared" ref="AH307:AH320" si="23">+J307+L307+N307+P307+R307+T307+V307+X307+Z307+AB307+AD307+AF307</f>
        <v>1</v>
      </c>
      <c r="AI307" s="79">
        <v>45200</v>
      </c>
      <c r="AJ307" s="79">
        <v>45260</v>
      </c>
      <c r="AK307" s="44" t="s">
        <v>599</v>
      </c>
      <c r="AL307" s="43" t="s">
        <v>698</v>
      </c>
      <c r="AM307" s="43" t="s">
        <v>705</v>
      </c>
      <c r="AN307" s="25" t="s">
        <v>47</v>
      </c>
      <c r="AO307" s="25" t="s">
        <v>57</v>
      </c>
    </row>
    <row r="308" spans="1:116" ht="102" hidden="1" customHeight="1" x14ac:dyDescent="0.25">
      <c r="A308" s="43" t="s">
        <v>40</v>
      </c>
      <c r="B308" s="60" t="s">
        <v>41</v>
      </c>
      <c r="C308" s="76" t="s">
        <v>70</v>
      </c>
      <c r="D308" s="76" t="s">
        <v>70</v>
      </c>
      <c r="E308" s="76" t="s">
        <v>70</v>
      </c>
      <c r="F308" s="44" t="s">
        <v>681</v>
      </c>
      <c r="G308" s="43" t="s">
        <v>566</v>
      </c>
      <c r="H308" s="31">
        <v>0.1</v>
      </c>
      <c r="I308" s="237"/>
      <c r="J308" s="31">
        <v>0.08</v>
      </c>
      <c r="K308" s="31"/>
      <c r="L308" s="31">
        <v>0.08</v>
      </c>
      <c r="M308" s="31"/>
      <c r="N308" s="31">
        <v>0.08</v>
      </c>
      <c r="O308" s="31"/>
      <c r="P308" s="31">
        <v>0.1</v>
      </c>
      <c r="Q308" s="31"/>
      <c r="R308" s="31">
        <v>0.08</v>
      </c>
      <c r="S308" s="31"/>
      <c r="T308" s="31">
        <v>0.08</v>
      </c>
      <c r="U308" s="31"/>
      <c r="V308" s="31">
        <v>0.08</v>
      </c>
      <c r="W308" s="31"/>
      <c r="X308" s="31">
        <v>0.1</v>
      </c>
      <c r="Y308" s="31"/>
      <c r="Z308" s="31">
        <v>0.08</v>
      </c>
      <c r="AA308" s="31"/>
      <c r="AB308" s="31">
        <v>0.08</v>
      </c>
      <c r="AC308" s="31"/>
      <c r="AD308" s="31">
        <v>0.08</v>
      </c>
      <c r="AE308" s="31"/>
      <c r="AF308" s="31">
        <v>0.08</v>
      </c>
      <c r="AG308" s="31"/>
      <c r="AH308" s="31">
        <f t="shared" si="23"/>
        <v>0.99999999999999978</v>
      </c>
      <c r="AI308" s="64">
        <v>44928</v>
      </c>
      <c r="AJ308" s="62">
        <v>45291</v>
      </c>
      <c r="AK308" s="43" t="s">
        <v>567</v>
      </c>
      <c r="AL308" s="44" t="s">
        <v>699</v>
      </c>
      <c r="AM308" s="25" t="s">
        <v>715</v>
      </c>
      <c r="AN308" s="25" t="s">
        <v>714</v>
      </c>
      <c r="AO308" s="25" t="s">
        <v>57</v>
      </c>
    </row>
    <row r="309" spans="1:116" ht="102" hidden="1" customHeight="1" x14ac:dyDescent="0.25">
      <c r="A309" s="43" t="s">
        <v>40</v>
      </c>
      <c r="B309" s="60" t="s">
        <v>41</v>
      </c>
      <c r="C309" s="76" t="s">
        <v>70</v>
      </c>
      <c r="D309" s="76" t="s">
        <v>70</v>
      </c>
      <c r="E309" s="76" t="s">
        <v>70</v>
      </c>
      <c r="F309" s="44" t="s">
        <v>682</v>
      </c>
      <c r="G309" s="43" t="s">
        <v>691</v>
      </c>
      <c r="H309" s="31">
        <v>0.1</v>
      </c>
      <c r="I309" s="237"/>
      <c r="J309" s="31"/>
      <c r="K309" s="31"/>
      <c r="L309" s="31"/>
      <c r="M309" s="31"/>
      <c r="N309" s="31"/>
      <c r="O309" s="31"/>
      <c r="P309" s="31">
        <v>0.33329999999999999</v>
      </c>
      <c r="Q309" s="31"/>
      <c r="R309" s="31"/>
      <c r="S309" s="31"/>
      <c r="T309" s="31"/>
      <c r="U309" s="31"/>
      <c r="V309" s="31"/>
      <c r="W309" s="31"/>
      <c r="X309" s="31">
        <v>0.33329999999999999</v>
      </c>
      <c r="Y309" s="31"/>
      <c r="Z309" s="31"/>
      <c r="AA309" s="31"/>
      <c r="AB309" s="31"/>
      <c r="AC309" s="31"/>
      <c r="AD309" s="31"/>
      <c r="AE309" s="31"/>
      <c r="AF309" s="31">
        <v>0.33329999999999999</v>
      </c>
      <c r="AG309" s="31"/>
      <c r="AH309" s="31">
        <f t="shared" si="23"/>
        <v>0.99990000000000001</v>
      </c>
      <c r="AI309" s="64">
        <v>45017</v>
      </c>
      <c r="AJ309" s="62">
        <v>45291</v>
      </c>
      <c r="AK309" s="43" t="s">
        <v>731</v>
      </c>
      <c r="AL309" s="44" t="s">
        <v>732</v>
      </c>
      <c r="AM309" s="25" t="s">
        <v>733</v>
      </c>
      <c r="AN309" s="25" t="s">
        <v>47</v>
      </c>
      <c r="AO309" s="25" t="s">
        <v>57</v>
      </c>
    </row>
    <row r="310" spans="1:116" ht="102" hidden="1" customHeight="1" x14ac:dyDescent="0.25">
      <c r="A310" s="43" t="s">
        <v>40</v>
      </c>
      <c r="B310" s="60" t="s">
        <v>41</v>
      </c>
      <c r="C310" s="76" t="s">
        <v>70</v>
      </c>
      <c r="D310" s="76" t="s">
        <v>70</v>
      </c>
      <c r="E310" s="76" t="s">
        <v>70</v>
      </c>
      <c r="F310" s="44" t="s">
        <v>683</v>
      </c>
      <c r="G310" s="43" t="s">
        <v>734</v>
      </c>
      <c r="H310" s="31">
        <v>0.1</v>
      </c>
      <c r="I310" s="237"/>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v>1</v>
      </c>
      <c r="AG310" s="31"/>
      <c r="AH310" s="31">
        <f t="shared" si="23"/>
        <v>1</v>
      </c>
      <c r="AI310" s="64">
        <v>45261</v>
      </c>
      <c r="AJ310" s="62">
        <v>45291</v>
      </c>
      <c r="AK310" s="43" t="s">
        <v>735</v>
      </c>
      <c r="AL310" s="43" t="s">
        <v>698</v>
      </c>
      <c r="AM310" s="43" t="s">
        <v>705</v>
      </c>
      <c r="AN310" s="25" t="s">
        <v>47</v>
      </c>
      <c r="AO310" s="25" t="s">
        <v>57</v>
      </c>
    </row>
    <row r="311" spans="1:116" ht="102" hidden="1" customHeight="1" x14ac:dyDescent="0.25">
      <c r="A311" s="43" t="s">
        <v>40</v>
      </c>
      <c r="B311" s="60" t="s">
        <v>41</v>
      </c>
      <c r="C311" s="76" t="s">
        <v>70</v>
      </c>
      <c r="D311" s="76" t="s">
        <v>70</v>
      </c>
      <c r="E311" s="76" t="s">
        <v>70</v>
      </c>
      <c r="F311" s="44" t="s">
        <v>684</v>
      </c>
      <c r="G311" s="43" t="s">
        <v>692</v>
      </c>
      <c r="H311" s="31">
        <v>0.5</v>
      </c>
      <c r="I311" s="240">
        <f>+H311+H312</f>
        <v>1</v>
      </c>
      <c r="J311" s="31"/>
      <c r="K311" s="31"/>
      <c r="L311" s="31"/>
      <c r="M311" s="31"/>
      <c r="N311" s="31"/>
      <c r="O311" s="31"/>
      <c r="P311" s="31"/>
      <c r="Q311" s="31"/>
      <c r="R311" s="31">
        <v>0.4</v>
      </c>
      <c r="S311" s="31"/>
      <c r="T311" s="31">
        <v>0.6</v>
      </c>
      <c r="U311" s="31"/>
      <c r="V311" s="31"/>
      <c r="W311" s="31"/>
      <c r="X311" s="31"/>
      <c r="Y311" s="31"/>
      <c r="Z311" s="31"/>
      <c r="AA311" s="31"/>
      <c r="AB311" s="31"/>
      <c r="AC311" s="31"/>
      <c r="AD311" s="31"/>
      <c r="AE311" s="31"/>
      <c r="AF311" s="31"/>
      <c r="AG311" s="31"/>
      <c r="AH311" s="31">
        <f t="shared" si="23"/>
        <v>1</v>
      </c>
      <c r="AI311" s="64">
        <v>45047</v>
      </c>
      <c r="AJ311" s="62">
        <v>45107</v>
      </c>
      <c r="AK311" s="43" t="s">
        <v>736</v>
      </c>
      <c r="AL311" s="44" t="s">
        <v>55</v>
      </c>
      <c r="AM311" s="25" t="s">
        <v>745</v>
      </c>
      <c r="AN311" s="25" t="s">
        <v>56</v>
      </c>
      <c r="AO311" s="25" t="s">
        <v>57</v>
      </c>
    </row>
    <row r="312" spans="1:116" ht="102" hidden="1" customHeight="1" x14ac:dyDescent="0.25">
      <c r="A312" s="43" t="s">
        <v>40</v>
      </c>
      <c r="B312" s="60" t="s">
        <v>41</v>
      </c>
      <c r="C312" s="76" t="s">
        <v>70</v>
      </c>
      <c r="D312" s="76" t="s">
        <v>70</v>
      </c>
      <c r="E312" s="76" t="s">
        <v>70</v>
      </c>
      <c r="F312" s="44" t="s">
        <v>685</v>
      </c>
      <c r="G312" s="43" t="s">
        <v>693</v>
      </c>
      <c r="H312" s="31">
        <v>0.5</v>
      </c>
      <c r="I312" s="258"/>
      <c r="J312" s="31"/>
      <c r="K312" s="31"/>
      <c r="L312" s="31"/>
      <c r="M312" s="31"/>
      <c r="N312" s="31"/>
      <c r="O312" s="31"/>
      <c r="P312" s="31"/>
      <c r="Q312" s="31"/>
      <c r="R312" s="31"/>
      <c r="S312" s="31"/>
      <c r="T312" s="31"/>
      <c r="U312" s="31"/>
      <c r="V312" s="31">
        <v>0.5</v>
      </c>
      <c r="W312" s="31"/>
      <c r="X312" s="31"/>
      <c r="Y312" s="31"/>
      <c r="Z312" s="31"/>
      <c r="AA312" s="31"/>
      <c r="AB312" s="31"/>
      <c r="AC312" s="31"/>
      <c r="AD312" s="31">
        <v>0.5</v>
      </c>
      <c r="AE312" s="31"/>
      <c r="AF312" s="31"/>
      <c r="AG312" s="31"/>
      <c r="AH312" s="31">
        <f t="shared" si="23"/>
        <v>1</v>
      </c>
      <c r="AI312" s="64">
        <v>45108</v>
      </c>
      <c r="AJ312" s="62">
        <v>45260</v>
      </c>
      <c r="AK312" s="43" t="s">
        <v>737</v>
      </c>
      <c r="AL312" s="44" t="s">
        <v>463</v>
      </c>
      <c r="AM312" s="25" t="s">
        <v>465</v>
      </c>
      <c r="AN312" s="25" t="s">
        <v>223</v>
      </c>
      <c r="AO312" s="25" t="s">
        <v>57</v>
      </c>
    </row>
    <row r="313" spans="1:116" ht="77.25" hidden="1" x14ac:dyDescent="0.25">
      <c r="A313" s="43" t="s">
        <v>40</v>
      </c>
      <c r="B313" s="60" t="s">
        <v>41</v>
      </c>
      <c r="C313" s="76" t="s">
        <v>70</v>
      </c>
      <c r="D313" s="76" t="s">
        <v>70</v>
      </c>
      <c r="E313" s="76" t="s">
        <v>70</v>
      </c>
      <c r="F313" s="44" t="s">
        <v>638</v>
      </c>
      <c r="G313" s="43" t="s">
        <v>542</v>
      </c>
      <c r="H313" s="33">
        <v>0.1</v>
      </c>
      <c r="I313" s="240">
        <f>+H313+H314+H315+H316+H317+H318+H319+H320</f>
        <v>0.99999999999999989</v>
      </c>
      <c r="J313" s="31"/>
      <c r="K313" s="31"/>
      <c r="L313" s="31"/>
      <c r="M313" s="31"/>
      <c r="N313" s="31">
        <v>0.5</v>
      </c>
      <c r="O313" s="31"/>
      <c r="P313" s="31">
        <v>0.5</v>
      </c>
      <c r="Q313" s="31"/>
      <c r="R313" s="31"/>
      <c r="S313" s="31"/>
      <c r="T313" s="31"/>
      <c r="U313" s="31"/>
      <c r="V313" s="31"/>
      <c r="W313" s="31"/>
      <c r="X313" s="31"/>
      <c r="Y313" s="31"/>
      <c r="Z313" s="31"/>
      <c r="AA313" s="31"/>
      <c r="AB313" s="31"/>
      <c r="AC313" s="31"/>
      <c r="AD313" s="31"/>
      <c r="AE313" s="31"/>
      <c r="AF313" s="31"/>
      <c r="AG313" s="31"/>
      <c r="AH313" s="31">
        <f t="shared" si="23"/>
        <v>1</v>
      </c>
      <c r="AI313" s="64">
        <v>44986</v>
      </c>
      <c r="AJ313" s="62">
        <v>45046</v>
      </c>
      <c r="AK313" s="43" t="s">
        <v>543</v>
      </c>
      <c r="AL313" s="44" t="s">
        <v>45</v>
      </c>
      <c r="AM313" s="44" t="s">
        <v>707</v>
      </c>
      <c r="AN313" s="25" t="s">
        <v>47</v>
      </c>
      <c r="AO313" s="25" t="s">
        <v>57</v>
      </c>
    </row>
    <row r="314" spans="1:116" ht="77.25" hidden="1" x14ac:dyDescent="0.25">
      <c r="A314" s="43" t="s">
        <v>40</v>
      </c>
      <c r="B314" s="60" t="s">
        <v>41</v>
      </c>
      <c r="C314" s="76" t="s">
        <v>70</v>
      </c>
      <c r="D314" s="76" t="s">
        <v>70</v>
      </c>
      <c r="E314" s="76" t="s">
        <v>70</v>
      </c>
      <c r="F314" s="44" t="s">
        <v>638</v>
      </c>
      <c r="G314" s="43" t="s">
        <v>666</v>
      </c>
      <c r="H314" s="33">
        <v>0.1</v>
      </c>
      <c r="I314" s="257"/>
      <c r="J314" s="31"/>
      <c r="K314" s="31"/>
      <c r="L314" s="31">
        <v>1</v>
      </c>
      <c r="M314" s="31"/>
      <c r="N314" s="31"/>
      <c r="O314" s="31"/>
      <c r="P314" s="31"/>
      <c r="Q314" s="31"/>
      <c r="R314" s="31"/>
      <c r="S314" s="31"/>
      <c r="T314" s="31"/>
      <c r="U314" s="31"/>
      <c r="V314" s="31"/>
      <c r="W314" s="31"/>
      <c r="X314" s="31"/>
      <c r="Y314" s="31"/>
      <c r="Z314" s="31"/>
      <c r="AA314" s="31"/>
      <c r="AB314" s="31"/>
      <c r="AC314" s="31"/>
      <c r="AD314" s="31"/>
      <c r="AE314" s="31"/>
      <c r="AF314" s="31"/>
      <c r="AG314" s="31"/>
      <c r="AH314" s="31">
        <f t="shared" si="23"/>
        <v>1</v>
      </c>
      <c r="AI314" s="64">
        <v>44958</v>
      </c>
      <c r="AJ314" s="62">
        <v>44985</v>
      </c>
      <c r="AK314" s="43" t="s">
        <v>545</v>
      </c>
      <c r="AL314" s="44" t="s">
        <v>45</v>
      </c>
      <c r="AM314" s="44" t="s">
        <v>707</v>
      </c>
      <c r="AN314" s="25" t="s">
        <v>47</v>
      </c>
      <c r="AO314" s="25" t="s">
        <v>57</v>
      </c>
    </row>
    <row r="315" spans="1:116" ht="77.25" hidden="1" x14ac:dyDescent="0.25">
      <c r="A315" s="43" t="s">
        <v>40</v>
      </c>
      <c r="B315" s="60" t="s">
        <v>41</v>
      </c>
      <c r="C315" s="76" t="s">
        <v>70</v>
      </c>
      <c r="D315" s="76" t="s">
        <v>70</v>
      </c>
      <c r="E315" s="76" t="s">
        <v>70</v>
      </c>
      <c r="F315" s="44" t="s">
        <v>638</v>
      </c>
      <c r="G315" s="43" t="s">
        <v>667</v>
      </c>
      <c r="H315" s="33">
        <v>0.1</v>
      </c>
      <c r="I315" s="257"/>
      <c r="J315" s="31"/>
      <c r="K315" s="31"/>
      <c r="L315" s="31">
        <v>0.15</v>
      </c>
      <c r="M315" s="31"/>
      <c r="N315" s="31"/>
      <c r="O315" s="31"/>
      <c r="P315" s="31">
        <v>0.15</v>
      </c>
      <c r="Q315" s="31"/>
      <c r="R315" s="31"/>
      <c r="S315" s="31"/>
      <c r="T315" s="31">
        <v>0.15</v>
      </c>
      <c r="U315" s="31"/>
      <c r="V315" s="31"/>
      <c r="W315" s="31"/>
      <c r="X315" s="31">
        <v>0.15</v>
      </c>
      <c r="Y315" s="31"/>
      <c r="Z315" s="31"/>
      <c r="AA315" s="31"/>
      <c r="AB315" s="31">
        <v>0.15</v>
      </c>
      <c r="AC315" s="31"/>
      <c r="AD315" s="31"/>
      <c r="AE315" s="31"/>
      <c r="AF315" s="31">
        <v>0.25</v>
      </c>
      <c r="AG315" s="31"/>
      <c r="AH315" s="31">
        <f t="shared" si="23"/>
        <v>1</v>
      </c>
      <c r="AI315" s="64">
        <v>44958</v>
      </c>
      <c r="AJ315" s="62">
        <v>45291</v>
      </c>
      <c r="AK315" s="43" t="s">
        <v>727</v>
      </c>
      <c r="AL315" s="44" t="s">
        <v>45</v>
      </c>
      <c r="AM315" s="44" t="s">
        <v>707</v>
      </c>
      <c r="AN315" s="25" t="s">
        <v>47</v>
      </c>
      <c r="AO315" s="25" t="s">
        <v>57</v>
      </c>
    </row>
    <row r="316" spans="1:116" s="28" customFormat="1" ht="77.25" hidden="1" x14ac:dyDescent="0.25">
      <c r="A316" s="43" t="s">
        <v>40</v>
      </c>
      <c r="B316" s="60" t="s">
        <v>41</v>
      </c>
      <c r="C316" s="76" t="s">
        <v>70</v>
      </c>
      <c r="D316" s="76" t="s">
        <v>70</v>
      </c>
      <c r="E316" s="76" t="s">
        <v>70</v>
      </c>
      <c r="F316" s="44" t="s">
        <v>638</v>
      </c>
      <c r="G316" s="44" t="s">
        <v>546</v>
      </c>
      <c r="H316" s="31">
        <v>0.2</v>
      </c>
      <c r="I316" s="257"/>
      <c r="J316" s="31"/>
      <c r="K316" s="31"/>
      <c r="L316" s="31"/>
      <c r="M316" s="31"/>
      <c r="N316" s="31">
        <v>0.25</v>
      </c>
      <c r="O316" s="31"/>
      <c r="P316" s="31"/>
      <c r="Q316" s="31"/>
      <c r="R316" s="31"/>
      <c r="S316" s="31"/>
      <c r="T316" s="31">
        <v>0.25</v>
      </c>
      <c r="U316" s="31"/>
      <c r="V316" s="56"/>
      <c r="W316" s="31"/>
      <c r="X316" s="31"/>
      <c r="Y316" s="31"/>
      <c r="Z316" s="31">
        <v>0.25</v>
      </c>
      <c r="AA316" s="31"/>
      <c r="AB316" s="56"/>
      <c r="AC316" s="31"/>
      <c r="AD316" s="31"/>
      <c r="AE316" s="31"/>
      <c r="AF316" s="31">
        <v>0.25</v>
      </c>
      <c r="AG316" s="31"/>
      <c r="AH316" s="31">
        <f t="shared" si="23"/>
        <v>1</v>
      </c>
      <c r="AI316" s="64">
        <v>44986</v>
      </c>
      <c r="AJ316" s="62">
        <v>45291</v>
      </c>
      <c r="AK316" s="26" t="s">
        <v>547</v>
      </c>
      <c r="AL316" s="44" t="s">
        <v>94</v>
      </c>
      <c r="AM316" s="44" t="s">
        <v>95</v>
      </c>
      <c r="AN316" s="25" t="s">
        <v>47</v>
      </c>
      <c r="AO316" s="25" t="s">
        <v>57</v>
      </c>
    </row>
    <row r="317" spans="1:116" ht="102" hidden="1" customHeight="1" x14ac:dyDescent="0.25">
      <c r="A317" s="43" t="s">
        <v>40</v>
      </c>
      <c r="B317" s="60" t="s">
        <v>41</v>
      </c>
      <c r="C317" s="76" t="s">
        <v>70</v>
      </c>
      <c r="D317" s="76" t="s">
        <v>70</v>
      </c>
      <c r="E317" s="76" t="s">
        <v>70</v>
      </c>
      <c r="F317" s="44" t="s">
        <v>686</v>
      </c>
      <c r="G317" s="43" t="s">
        <v>696</v>
      </c>
      <c r="H317" s="31">
        <v>0.2</v>
      </c>
      <c r="I317" s="257"/>
      <c r="J317" s="31"/>
      <c r="K317" s="31"/>
      <c r="L317" s="31"/>
      <c r="M317" s="31"/>
      <c r="N317" s="31"/>
      <c r="O317" s="31"/>
      <c r="P317" s="31">
        <v>0.33329999999999999</v>
      </c>
      <c r="Q317" s="31"/>
      <c r="R317" s="31"/>
      <c r="S317" s="31"/>
      <c r="T317" s="31"/>
      <c r="U317" s="31"/>
      <c r="V317" s="31"/>
      <c r="W317" s="31"/>
      <c r="X317" s="31">
        <v>0.33329999999999999</v>
      </c>
      <c r="Y317" s="31"/>
      <c r="Z317" s="31"/>
      <c r="AA317" s="31"/>
      <c r="AB317" s="31"/>
      <c r="AC317" s="31"/>
      <c r="AD317" s="31"/>
      <c r="AE317" s="31"/>
      <c r="AF317" s="31">
        <v>0.33329999999999999</v>
      </c>
      <c r="AG317" s="31"/>
      <c r="AH317" s="31">
        <f t="shared" si="23"/>
        <v>0.99990000000000001</v>
      </c>
      <c r="AI317" s="64">
        <v>45017</v>
      </c>
      <c r="AJ317" s="62">
        <v>45275</v>
      </c>
      <c r="AK317" s="43" t="s">
        <v>738</v>
      </c>
      <c r="AL317" s="44" t="s">
        <v>45</v>
      </c>
      <c r="AM317" s="44" t="s">
        <v>707</v>
      </c>
      <c r="AN317" s="25" t="s">
        <v>47</v>
      </c>
      <c r="AO317" s="25" t="s">
        <v>57</v>
      </c>
    </row>
    <row r="318" spans="1:116" ht="102" hidden="1" customHeight="1" x14ac:dyDescent="0.25">
      <c r="A318" s="43" t="s">
        <v>40</v>
      </c>
      <c r="B318" s="60" t="s">
        <v>41</v>
      </c>
      <c r="C318" s="76" t="s">
        <v>70</v>
      </c>
      <c r="D318" s="76" t="s">
        <v>70</v>
      </c>
      <c r="E318" s="76" t="s">
        <v>70</v>
      </c>
      <c r="F318" s="44" t="s">
        <v>687</v>
      </c>
      <c r="G318" s="43" t="s">
        <v>695</v>
      </c>
      <c r="H318" s="31">
        <v>0.1</v>
      </c>
      <c r="I318" s="257"/>
      <c r="J318" s="31"/>
      <c r="K318" s="31"/>
      <c r="L318" s="31"/>
      <c r="M318" s="31"/>
      <c r="N318" s="31">
        <v>0.25</v>
      </c>
      <c r="O318" s="31"/>
      <c r="P318" s="31"/>
      <c r="Q318" s="31"/>
      <c r="R318" s="31"/>
      <c r="S318" s="31"/>
      <c r="T318" s="31">
        <v>0.25</v>
      </c>
      <c r="U318" s="31"/>
      <c r="V318" s="56"/>
      <c r="W318" s="31"/>
      <c r="X318" s="31"/>
      <c r="Y318" s="31"/>
      <c r="Z318" s="31">
        <v>0.25</v>
      </c>
      <c r="AA318" s="31"/>
      <c r="AB318" s="56"/>
      <c r="AC318" s="31"/>
      <c r="AD318" s="31"/>
      <c r="AE318" s="31"/>
      <c r="AF318" s="31">
        <v>0.25</v>
      </c>
      <c r="AG318" s="31"/>
      <c r="AH318" s="31">
        <f>+J318+L318+N318+P318+R318+T318+V318+X318+Z318+AB318+AD318+AF318</f>
        <v>1</v>
      </c>
      <c r="AI318" s="64">
        <v>44986</v>
      </c>
      <c r="AJ318" s="62">
        <v>45291</v>
      </c>
      <c r="AK318" s="43" t="s">
        <v>739</v>
      </c>
      <c r="AL318" s="44" t="s">
        <v>45</v>
      </c>
      <c r="AM318" s="44" t="s">
        <v>707</v>
      </c>
      <c r="AN318" s="25" t="s">
        <v>47</v>
      </c>
      <c r="AO318" s="25" t="s">
        <v>57</v>
      </c>
    </row>
    <row r="319" spans="1:116" ht="102" hidden="1" customHeight="1" x14ac:dyDescent="0.25">
      <c r="A319" s="43" t="s">
        <v>40</v>
      </c>
      <c r="B319" s="60" t="s">
        <v>41</v>
      </c>
      <c r="C319" s="76" t="s">
        <v>70</v>
      </c>
      <c r="D319" s="76" t="s">
        <v>70</v>
      </c>
      <c r="E319" s="76" t="s">
        <v>70</v>
      </c>
      <c r="F319" s="44" t="s">
        <v>688</v>
      </c>
      <c r="G319" s="43" t="s">
        <v>761</v>
      </c>
      <c r="H319" s="31">
        <v>0.1</v>
      </c>
      <c r="I319" s="257"/>
      <c r="J319" s="31"/>
      <c r="K319" s="31"/>
      <c r="L319" s="31"/>
      <c r="M319" s="31"/>
      <c r="N319" s="31"/>
      <c r="O319" s="31"/>
      <c r="P319" s="31"/>
      <c r="Q319" s="31"/>
      <c r="R319" s="31"/>
      <c r="S319" s="31"/>
      <c r="T319" s="31">
        <v>1</v>
      </c>
      <c r="U319" s="31"/>
      <c r="V319" s="31"/>
      <c r="W319" s="31"/>
      <c r="X319" s="31"/>
      <c r="Y319" s="31"/>
      <c r="Z319" s="31"/>
      <c r="AA319" s="31"/>
      <c r="AB319" s="31"/>
      <c r="AC319" s="31"/>
      <c r="AD319" s="31"/>
      <c r="AE319" s="31"/>
      <c r="AF319" s="31"/>
      <c r="AG319" s="31"/>
      <c r="AH319" s="31">
        <f t="shared" si="23"/>
        <v>1</v>
      </c>
      <c r="AI319" s="64">
        <v>45078</v>
      </c>
      <c r="AJ319" s="62">
        <v>45107</v>
      </c>
      <c r="AK319" s="43" t="s">
        <v>740</v>
      </c>
      <c r="AL319" s="44" t="s">
        <v>45</v>
      </c>
      <c r="AM319" s="44" t="s">
        <v>707</v>
      </c>
      <c r="AN319" s="25" t="s">
        <v>47</v>
      </c>
      <c r="AO319" s="25" t="s">
        <v>57</v>
      </c>
    </row>
    <row r="320" spans="1:116" ht="102" hidden="1" customHeight="1" x14ac:dyDescent="0.25">
      <c r="A320" s="43" t="s">
        <v>40</v>
      </c>
      <c r="B320" s="60" t="s">
        <v>41</v>
      </c>
      <c r="C320" s="76" t="s">
        <v>70</v>
      </c>
      <c r="D320" s="76" t="s">
        <v>70</v>
      </c>
      <c r="E320" s="76" t="s">
        <v>70</v>
      </c>
      <c r="F320" s="44" t="s">
        <v>689</v>
      </c>
      <c r="G320" s="43" t="s">
        <v>694</v>
      </c>
      <c r="H320" s="31">
        <v>0.1</v>
      </c>
      <c r="I320" s="258"/>
      <c r="J320" s="31"/>
      <c r="K320" s="31"/>
      <c r="L320" s="31"/>
      <c r="M320" s="31"/>
      <c r="N320" s="31"/>
      <c r="O320" s="31"/>
      <c r="P320" s="31"/>
      <c r="Q320" s="31"/>
      <c r="R320" s="31"/>
      <c r="S320" s="31"/>
      <c r="T320" s="31"/>
      <c r="U320" s="31"/>
      <c r="V320" s="31">
        <v>1</v>
      </c>
      <c r="W320" s="31"/>
      <c r="X320" s="31"/>
      <c r="Y320" s="31"/>
      <c r="Z320" s="31"/>
      <c r="AA320" s="31"/>
      <c r="AB320" s="31"/>
      <c r="AC320" s="31"/>
      <c r="AD320" s="31"/>
      <c r="AE320" s="31"/>
      <c r="AF320" s="31"/>
      <c r="AG320" s="31"/>
      <c r="AH320" s="31">
        <f t="shared" si="23"/>
        <v>1</v>
      </c>
      <c r="AI320" s="64">
        <v>45108</v>
      </c>
      <c r="AJ320" s="62">
        <v>45138</v>
      </c>
      <c r="AK320" s="43" t="s">
        <v>741</v>
      </c>
      <c r="AL320" s="44" t="s">
        <v>55</v>
      </c>
      <c r="AM320" s="44" t="s">
        <v>745</v>
      </c>
      <c r="AN320" s="25" t="s">
        <v>56</v>
      </c>
      <c r="AO320" s="25" t="s">
        <v>57</v>
      </c>
    </row>
    <row r="321" spans="1:41" ht="77.25" hidden="1" x14ac:dyDescent="0.25">
      <c r="A321" s="43" t="s">
        <v>40</v>
      </c>
      <c r="B321" s="60" t="s">
        <v>41</v>
      </c>
      <c r="C321" s="76" t="s">
        <v>70</v>
      </c>
      <c r="D321" s="76" t="s">
        <v>70</v>
      </c>
      <c r="E321" s="76" t="s">
        <v>70</v>
      </c>
      <c r="F321" s="44" t="s">
        <v>690</v>
      </c>
      <c r="G321" s="43" t="s">
        <v>523</v>
      </c>
      <c r="H321" s="33">
        <v>0.1</v>
      </c>
      <c r="I321" s="212">
        <f>+H321+H322+H323+H324+H325+H326</f>
        <v>1</v>
      </c>
      <c r="J321" s="31"/>
      <c r="K321" s="31"/>
      <c r="L321" s="31">
        <v>0.33329999999999999</v>
      </c>
      <c r="M321" s="31"/>
      <c r="N321" s="31"/>
      <c r="O321" s="31"/>
      <c r="P321" s="31"/>
      <c r="Q321" s="31"/>
      <c r="R321" s="31"/>
      <c r="S321" s="31"/>
      <c r="T321" s="31"/>
      <c r="U321" s="31"/>
      <c r="V321" s="31">
        <v>0.33329999999999999</v>
      </c>
      <c r="W321" s="31"/>
      <c r="X321" s="31"/>
      <c r="Y321" s="31"/>
      <c r="Z321" s="31"/>
      <c r="AA321" s="31"/>
      <c r="AB321" s="31"/>
      <c r="AC321" s="31"/>
      <c r="AD321" s="31"/>
      <c r="AE321" s="31"/>
      <c r="AF321" s="31">
        <v>0.33329999999999999</v>
      </c>
      <c r="AG321" s="31"/>
      <c r="AH321" s="31">
        <v>0.99990000000000001</v>
      </c>
      <c r="AI321" s="62">
        <v>44958</v>
      </c>
      <c r="AJ321" s="62">
        <v>45291</v>
      </c>
      <c r="AK321" s="44" t="s">
        <v>524</v>
      </c>
      <c r="AL321" s="44" t="s">
        <v>55</v>
      </c>
      <c r="AM321" s="44" t="s">
        <v>745</v>
      </c>
      <c r="AN321" s="25" t="s">
        <v>56</v>
      </c>
      <c r="AO321" s="25" t="s">
        <v>57</v>
      </c>
    </row>
    <row r="322" spans="1:41" ht="97.5" hidden="1" customHeight="1" x14ac:dyDescent="0.25">
      <c r="A322" s="43" t="s">
        <v>40</v>
      </c>
      <c r="B322" s="60" t="s">
        <v>41</v>
      </c>
      <c r="C322" s="76" t="s">
        <v>70</v>
      </c>
      <c r="D322" s="76" t="s">
        <v>70</v>
      </c>
      <c r="E322" s="76" t="s">
        <v>70</v>
      </c>
      <c r="F322" s="44" t="s">
        <v>635</v>
      </c>
      <c r="G322" s="43" t="s">
        <v>526</v>
      </c>
      <c r="H322" s="33">
        <v>0.2</v>
      </c>
      <c r="I322" s="213"/>
      <c r="J322" s="31"/>
      <c r="K322" s="31"/>
      <c r="L322" s="31"/>
      <c r="M322" s="31"/>
      <c r="N322" s="31"/>
      <c r="O322" s="31"/>
      <c r="P322" s="31"/>
      <c r="Q322" s="31"/>
      <c r="R322" s="31"/>
      <c r="S322" s="31"/>
      <c r="T322" s="31"/>
      <c r="U322" s="31"/>
      <c r="V322" s="31"/>
      <c r="W322" s="31"/>
      <c r="X322" s="31"/>
      <c r="Y322" s="31"/>
      <c r="Z322" s="31"/>
      <c r="AA322" s="31"/>
      <c r="AB322" s="31"/>
      <c r="AC322" s="31"/>
      <c r="AD322" s="31">
        <v>0.5</v>
      </c>
      <c r="AE322" s="31"/>
      <c r="AF322" s="31">
        <v>0.5</v>
      </c>
      <c r="AG322" s="31"/>
      <c r="AH322" s="31">
        <v>1</v>
      </c>
      <c r="AI322" s="64">
        <v>45231</v>
      </c>
      <c r="AJ322" s="62">
        <v>45291</v>
      </c>
      <c r="AK322" s="44" t="s">
        <v>527</v>
      </c>
      <c r="AL322" s="44" t="s">
        <v>55</v>
      </c>
      <c r="AM322" s="44" t="s">
        <v>745</v>
      </c>
      <c r="AN322" s="25" t="s">
        <v>56</v>
      </c>
      <c r="AO322" s="25" t="s">
        <v>57</v>
      </c>
    </row>
    <row r="323" spans="1:41" ht="77.25" hidden="1" x14ac:dyDescent="0.25">
      <c r="A323" s="43" t="s">
        <v>40</v>
      </c>
      <c r="B323" s="60" t="s">
        <v>41</v>
      </c>
      <c r="C323" s="76" t="s">
        <v>70</v>
      </c>
      <c r="D323" s="76" t="s">
        <v>70</v>
      </c>
      <c r="E323" s="76" t="s">
        <v>70</v>
      </c>
      <c r="F323" s="44" t="s">
        <v>634</v>
      </c>
      <c r="G323" s="43" t="s">
        <v>528</v>
      </c>
      <c r="H323" s="33">
        <v>0.1</v>
      </c>
      <c r="I323" s="213"/>
      <c r="J323" s="31">
        <v>1</v>
      </c>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v>1</v>
      </c>
      <c r="AI323" s="64">
        <v>44928</v>
      </c>
      <c r="AJ323" s="62">
        <v>44957</v>
      </c>
      <c r="AK323" s="44" t="s">
        <v>529</v>
      </c>
      <c r="AL323" s="44" t="s">
        <v>55</v>
      </c>
      <c r="AM323" s="44" t="s">
        <v>745</v>
      </c>
      <c r="AN323" s="25" t="s">
        <v>56</v>
      </c>
      <c r="AO323" s="25" t="s">
        <v>57</v>
      </c>
    </row>
    <row r="324" spans="1:41" ht="113.25" hidden="1" customHeight="1" x14ac:dyDescent="0.25">
      <c r="A324" s="43" t="s">
        <v>40</v>
      </c>
      <c r="B324" s="60" t="s">
        <v>41</v>
      </c>
      <c r="C324" s="76" t="s">
        <v>70</v>
      </c>
      <c r="D324" s="76" t="s">
        <v>70</v>
      </c>
      <c r="E324" s="76" t="s">
        <v>70</v>
      </c>
      <c r="F324" s="44" t="s">
        <v>634</v>
      </c>
      <c r="G324" s="43" t="s">
        <v>530</v>
      </c>
      <c r="H324" s="33">
        <v>0.2</v>
      </c>
      <c r="I324" s="213"/>
      <c r="J324" s="31"/>
      <c r="K324" s="31"/>
      <c r="L324" s="31">
        <v>1</v>
      </c>
      <c r="M324" s="31"/>
      <c r="N324" s="31"/>
      <c r="O324" s="31"/>
      <c r="P324" s="31"/>
      <c r="Q324" s="31"/>
      <c r="R324" s="31"/>
      <c r="S324" s="31"/>
      <c r="T324" s="31"/>
      <c r="U324" s="31"/>
      <c r="V324" s="31"/>
      <c r="W324" s="31"/>
      <c r="X324" s="31"/>
      <c r="Y324" s="31"/>
      <c r="Z324" s="31"/>
      <c r="AA324" s="31"/>
      <c r="AB324" s="31"/>
      <c r="AC324" s="31"/>
      <c r="AD324" s="31"/>
      <c r="AE324" s="31"/>
      <c r="AF324" s="31"/>
      <c r="AG324" s="31"/>
      <c r="AH324" s="31">
        <v>1</v>
      </c>
      <c r="AI324" s="64">
        <v>44958</v>
      </c>
      <c r="AJ324" s="62">
        <v>44985</v>
      </c>
      <c r="AK324" s="44" t="s">
        <v>531</v>
      </c>
      <c r="AL324" s="44" t="s">
        <v>55</v>
      </c>
      <c r="AM324" s="44" t="s">
        <v>745</v>
      </c>
      <c r="AN324" s="25" t="s">
        <v>56</v>
      </c>
      <c r="AO324" s="25" t="s">
        <v>57</v>
      </c>
    </row>
    <row r="325" spans="1:41" ht="92.25" hidden="1" customHeight="1" x14ac:dyDescent="0.25">
      <c r="A325" s="43" t="s">
        <v>40</v>
      </c>
      <c r="B325" s="60" t="s">
        <v>41</v>
      </c>
      <c r="C325" s="76" t="s">
        <v>70</v>
      </c>
      <c r="D325" s="76" t="s">
        <v>70</v>
      </c>
      <c r="E325" s="76" t="s">
        <v>70</v>
      </c>
      <c r="F325" s="44" t="s">
        <v>637</v>
      </c>
      <c r="G325" s="43" t="s">
        <v>532</v>
      </c>
      <c r="H325" s="33">
        <v>0.2</v>
      </c>
      <c r="I325" s="213"/>
      <c r="J325" s="31"/>
      <c r="K325" s="31"/>
      <c r="L325" s="31">
        <v>0.09</v>
      </c>
      <c r="M325" s="31"/>
      <c r="N325" s="31">
        <v>0.09</v>
      </c>
      <c r="O325" s="31"/>
      <c r="P325" s="31">
        <v>0.09</v>
      </c>
      <c r="Q325" s="31"/>
      <c r="R325" s="31">
        <v>0.09</v>
      </c>
      <c r="S325" s="31"/>
      <c r="T325" s="31">
        <v>0.09</v>
      </c>
      <c r="U325" s="31"/>
      <c r="V325" s="31">
        <v>0.09</v>
      </c>
      <c r="W325" s="31"/>
      <c r="X325" s="31">
        <v>0.09</v>
      </c>
      <c r="Y325" s="31"/>
      <c r="Z325" s="31">
        <v>0.09</v>
      </c>
      <c r="AA325" s="31"/>
      <c r="AB325" s="31">
        <v>0.09</v>
      </c>
      <c r="AC325" s="31"/>
      <c r="AD325" s="31">
        <v>0.09</v>
      </c>
      <c r="AE325" s="31"/>
      <c r="AF325" s="31">
        <v>0.1</v>
      </c>
      <c r="AG325" s="31"/>
      <c r="AH325" s="31">
        <v>0.99999999999999978</v>
      </c>
      <c r="AI325" s="64">
        <v>44958</v>
      </c>
      <c r="AJ325" s="62">
        <v>45291</v>
      </c>
      <c r="AK325" s="44" t="s">
        <v>533</v>
      </c>
      <c r="AL325" s="44" t="s">
        <v>700</v>
      </c>
      <c r="AM325" s="44" t="s">
        <v>535</v>
      </c>
      <c r="AN325" s="25" t="s">
        <v>536</v>
      </c>
      <c r="AO325" s="25" t="s">
        <v>57</v>
      </c>
    </row>
    <row r="326" spans="1:41" ht="98.25" hidden="1" customHeight="1" x14ac:dyDescent="0.25">
      <c r="A326" s="43" t="s">
        <v>40</v>
      </c>
      <c r="B326" s="60" t="s">
        <v>41</v>
      </c>
      <c r="C326" s="76" t="s">
        <v>70</v>
      </c>
      <c r="D326" s="76" t="s">
        <v>70</v>
      </c>
      <c r="E326" s="76" t="s">
        <v>70</v>
      </c>
      <c r="F326" s="44" t="s">
        <v>636</v>
      </c>
      <c r="G326" s="43" t="s">
        <v>537</v>
      </c>
      <c r="H326" s="33">
        <v>0.2</v>
      </c>
      <c r="I326" s="214"/>
      <c r="J326" s="31"/>
      <c r="K326" s="31"/>
      <c r="L326" s="31"/>
      <c r="M326" s="31"/>
      <c r="N326" s="31"/>
      <c r="O326" s="31"/>
      <c r="P326" s="31">
        <v>0.3333333</v>
      </c>
      <c r="Q326" s="31"/>
      <c r="R326" s="31"/>
      <c r="S326" s="31"/>
      <c r="T326" s="31"/>
      <c r="U326" s="31"/>
      <c r="V326" s="31"/>
      <c r="W326" s="31"/>
      <c r="X326" s="31">
        <v>0.3333333</v>
      </c>
      <c r="Y326" s="31"/>
      <c r="Z326" s="31"/>
      <c r="AA326" s="31"/>
      <c r="AB326" s="31"/>
      <c r="AC326" s="31"/>
      <c r="AD326" s="31"/>
      <c r="AE326" s="31"/>
      <c r="AF326" s="31">
        <v>0.3333333</v>
      </c>
      <c r="AG326" s="31"/>
      <c r="AH326" s="31">
        <v>0.99999989999999994</v>
      </c>
      <c r="AI326" s="64">
        <v>45017</v>
      </c>
      <c r="AJ326" s="62">
        <v>45291</v>
      </c>
      <c r="AK326" s="44" t="s">
        <v>538</v>
      </c>
      <c r="AL326" s="44" t="s">
        <v>55</v>
      </c>
      <c r="AM326" s="44" t="s">
        <v>745</v>
      </c>
      <c r="AN326" s="25" t="s">
        <v>56</v>
      </c>
      <c r="AO326" s="25" t="s">
        <v>57</v>
      </c>
    </row>
    <row r="329" spans="1:41" x14ac:dyDescent="0.25">
      <c r="G329" s="38"/>
    </row>
    <row r="330" spans="1:41" x14ac:dyDescent="0.25">
      <c r="G330" s="39"/>
    </row>
    <row r="331" spans="1:41" x14ac:dyDescent="0.25">
      <c r="G331" s="40"/>
    </row>
  </sheetData>
  <autoFilter ref="A9:DL9"/>
  <dataConsolidate/>
  <mergeCells count="123">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AM7:AM9"/>
    <mergeCell ref="AN7:AN9"/>
    <mergeCell ref="Z8:AA8"/>
    <mergeCell ref="AI7:AI9"/>
    <mergeCell ref="AJ7:AJ9"/>
    <mergeCell ref="AK7:AK9"/>
    <mergeCell ref="P8:Q8"/>
    <mergeCell ref="AL7:AL9"/>
    <mergeCell ref="D10:D13"/>
    <mergeCell ref="E10:E16"/>
    <mergeCell ref="I10:I13"/>
    <mergeCell ref="D14:D16"/>
    <mergeCell ref="I14:I16"/>
    <mergeCell ref="T8:U8"/>
    <mergeCell ref="V8:W8"/>
    <mergeCell ref="X8:Y8"/>
    <mergeCell ref="D17:D21"/>
    <mergeCell ref="E17:E21"/>
    <mergeCell ref="I17:I21"/>
    <mergeCell ref="R8:S8"/>
    <mergeCell ref="N8:O8"/>
    <mergeCell ref="I64:I65"/>
    <mergeCell ref="I66:I72"/>
    <mergeCell ref="I73:I74"/>
    <mergeCell ref="I75:I80"/>
    <mergeCell ref="I22:I28"/>
    <mergeCell ref="I29:I30"/>
    <mergeCell ref="I31:I32"/>
    <mergeCell ref="I33:I34"/>
    <mergeCell ref="I37:I39"/>
    <mergeCell ref="I40:I41"/>
    <mergeCell ref="D81:D86"/>
    <mergeCell ref="E81:E86"/>
    <mergeCell ref="I81:I86"/>
    <mergeCell ref="I45:I49"/>
    <mergeCell ref="I50:I51"/>
    <mergeCell ref="I52:I53"/>
    <mergeCell ref="D55:D62"/>
    <mergeCell ref="E55:E62"/>
    <mergeCell ref="I55:I62"/>
    <mergeCell ref="E109:E110"/>
    <mergeCell ref="D111:D114"/>
    <mergeCell ref="E111:E114"/>
    <mergeCell ref="I111:I114"/>
    <mergeCell ref="D116:D118"/>
    <mergeCell ref="E116:E118"/>
    <mergeCell ref="I116:I118"/>
    <mergeCell ref="D88:D94"/>
    <mergeCell ref="E88:E99"/>
    <mergeCell ref="I88:I94"/>
    <mergeCell ref="D95:D99"/>
    <mergeCell ref="I95:I99"/>
    <mergeCell ref="I100:I108"/>
    <mergeCell ref="I147:I152"/>
    <mergeCell ref="D153:D155"/>
    <mergeCell ref="E153:E155"/>
    <mergeCell ref="I153:I155"/>
    <mergeCell ref="D156:D163"/>
    <mergeCell ref="E156:E163"/>
    <mergeCell ref="I156:I163"/>
    <mergeCell ref="D123:D125"/>
    <mergeCell ref="I123:I125"/>
    <mergeCell ref="I126:I133"/>
    <mergeCell ref="I134:I135"/>
    <mergeCell ref="D138:D146"/>
    <mergeCell ref="E138:E146"/>
    <mergeCell ref="I138:I146"/>
    <mergeCell ref="H142:H143"/>
    <mergeCell ref="H144:H146"/>
    <mergeCell ref="I164:I165"/>
    <mergeCell ref="D166:D174"/>
    <mergeCell ref="E166:E174"/>
    <mergeCell ref="I166:I174"/>
    <mergeCell ref="I177:I181"/>
    <mergeCell ref="D183:D192"/>
    <mergeCell ref="E183:E199"/>
    <mergeCell ref="I183:I192"/>
    <mergeCell ref="D193:D199"/>
    <mergeCell ref="I193:I199"/>
    <mergeCell ref="I227:I233"/>
    <mergeCell ref="I234:I235"/>
    <mergeCell ref="D236:D248"/>
    <mergeCell ref="E236:E248"/>
    <mergeCell ref="I236:I248"/>
    <mergeCell ref="H244:H246"/>
    <mergeCell ref="I201:I211"/>
    <mergeCell ref="D213:D219"/>
    <mergeCell ref="E213:E226"/>
    <mergeCell ref="I213:I219"/>
    <mergeCell ref="D220:D226"/>
    <mergeCell ref="I220:I226"/>
    <mergeCell ref="I297:I310"/>
    <mergeCell ref="I311:I312"/>
    <mergeCell ref="I313:I320"/>
    <mergeCell ref="I321:I326"/>
    <mergeCell ref="I250:I252"/>
    <mergeCell ref="I253:I254"/>
    <mergeCell ref="I255:I264"/>
    <mergeCell ref="I265:I276"/>
    <mergeCell ref="I277:I294"/>
    <mergeCell ref="I295:I296"/>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94 H17"/>
    <dataValidation allowBlank="1" showInputMessage="1" showErrorMessage="1" prompt="Son los hitos o grandes actividades a ejecutar en el plan de acción y que se pueden medir en tiempo de ejecución, producto o entregables._x000a__x000a_Nota: formular en infinitivo" sqref="F64711 F64701:F64702"/>
    <dataValidation allowBlank="1" showInputMessage="1" showErrorMessage="1" prompt="Describir el alcance de la tarea. En este sentido se deben detallar  los principales aspectos que permitirán tener claro lo que deben realizar, los entregables y los resultados esperados. " sqref="G64711:H64711 G64701:H64702"/>
  </dataValidations>
  <printOptions horizontalCentered="1" verticalCentered="1"/>
  <pageMargins left="0.27" right="0.19685039370078741" top="0.19685039370078741" bottom="0.19685039370078741" header="0" footer="0"/>
  <pageSetup paperSize="198" scale="18"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304"/>
  <sheetViews>
    <sheetView view="pageBreakPreview" zoomScale="60" zoomScaleNormal="60" workbookViewId="0">
      <selection activeCell="AP172" sqref="AP172"/>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5703125" style="3" customWidth="1"/>
    <col min="6" max="6" width="40.140625" style="2" customWidth="1"/>
    <col min="7" max="7" width="43.42578125" style="2" customWidth="1"/>
    <col min="8" max="8" width="24.5703125" style="2" customWidth="1"/>
    <col min="9" max="9" width="23.85546875" style="3" customWidth="1"/>
    <col min="10" max="10" width="9.140625" style="3" customWidth="1"/>
    <col min="11" max="11" width="7.42578125" style="3" customWidth="1"/>
    <col min="12" max="12" width="8.42578125" style="3" customWidth="1"/>
    <col min="13" max="13" width="7.42578125" style="3" customWidth="1"/>
    <col min="14" max="14" width="8.5703125" style="3" customWidth="1"/>
    <col min="15" max="15" width="7.42578125" style="3" customWidth="1"/>
    <col min="16" max="16" width="9.42578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7.42578125" style="3" customWidth="1"/>
    <col min="42" max="42" width="70.7109375" style="1" customWidth="1"/>
    <col min="43" max="116" width="11.42578125" style="1"/>
    <col min="117" max="16384" width="11.42578125" style="2"/>
  </cols>
  <sheetData>
    <row r="1" spans="1:42" ht="56.25" customHeight="1" x14ac:dyDescent="0.25">
      <c r="A1" s="243"/>
      <c r="B1" s="243"/>
      <c r="C1" s="243"/>
      <c r="D1" s="248" t="s">
        <v>0</v>
      </c>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50"/>
      <c r="AN1" s="241" t="s">
        <v>1</v>
      </c>
      <c r="AO1" s="241"/>
    </row>
    <row r="2" spans="1:42" ht="55.5" customHeight="1" x14ac:dyDescent="0.25">
      <c r="A2" s="243"/>
      <c r="B2" s="243"/>
      <c r="C2" s="243"/>
      <c r="D2" s="248" t="s">
        <v>2</v>
      </c>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50"/>
      <c r="AN2" s="241"/>
      <c r="AO2" s="241"/>
    </row>
    <row r="3" spans="1:42"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2" ht="14.25" customHeight="1" x14ac:dyDescent="0.25">
      <c r="G4" s="8"/>
      <c r="H4" s="8"/>
      <c r="AK4" s="7"/>
    </row>
    <row r="5" spans="1:42" ht="36.75" customHeight="1" x14ac:dyDescent="0.25">
      <c r="A5" s="10" t="s">
        <v>3</v>
      </c>
      <c r="B5" s="11">
        <v>44914</v>
      </c>
      <c r="C5" s="12" t="s">
        <v>4</v>
      </c>
      <c r="D5" s="27">
        <v>45016</v>
      </c>
      <c r="E5" s="13"/>
      <c r="F5" s="13"/>
      <c r="G5" s="13"/>
      <c r="H5" s="13"/>
      <c r="I5" s="14" t="s">
        <v>5</v>
      </c>
      <c r="J5" s="245" t="s">
        <v>6</v>
      </c>
      <c r="K5" s="246"/>
      <c r="L5" s="246"/>
      <c r="M5" s="246"/>
      <c r="N5" s="246"/>
      <c r="O5" s="246"/>
      <c r="P5" s="247"/>
      <c r="Q5" s="15"/>
      <c r="R5" s="15"/>
      <c r="S5" s="15"/>
      <c r="T5" s="15"/>
      <c r="U5" s="15"/>
      <c r="V5" s="15"/>
      <c r="W5" s="15"/>
      <c r="X5" s="15"/>
      <c r="Y5" s="15"/>
      <c r="Z5" s="15"/>
      <c r="AA5" s="15"/>
      <c r="AB5" s="15"/>
      <c r="AC5" s="15"/>
      <c r="AD5" s="15"/>
      <c r="AE5" s="15"/>
      <c r="AF5" s="15"/>
      <c r="AG5" s="15"/>
      <c r="AH5" s="15"/>
      <c r="AI5" s="15"/>
      <c r="AJ5" s="15"/>
      <c r="AK5" s="15"/>
      <c r="AL5" s="15"/>
      <c r="AM5" s="15"/>
      <c r="AN5" s="16" t="s">
        <v>7</v>
      </c>
      <c r="AO5" s="17">
        <v>3</v>
      </c>
    </row>
    <row r="6" spans="1:42"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2" s="23" customFormat="1" ht="48" customHeight="1" x14ac:dyDescent="0.25">
      <c r="A7" s="242" t="s">
        <v>8</v>
      </c>
      <c r="B7" s="242" t="s">
        <v>9</v>
      </c>
      <c r="C7" s="242" t="s">
        <v>10</v>
      </c>
      <c r="D7" s="242" t="s">
        <v>11</v>
      </c>
      <c r="E7" s="251" t="s">
        <v>12</v>
      </c>
      <c r="F7" s="242" t="s">
        <v>13</v>
      </c>
      <c r="G7" s="242" t="s">
        <v>14</v>
      </c>
      <c r="H7" s="242" t="s">
        <v>15</v>
      </c>
      <c r="I7" s="242" t="s">
        <v>16</v>
      </c>
      <c r="J7" s="242" t="s">
        <v>17</v>
      </c>
      <c r="K7" s="242"/>
      <c r="L7" s="242"/>
      <c r="M7" s="242"/>
      <c r="N7" s="242"/>
      <c r="O7" s="242"/>
      <c r="P7" s="242"/>
      <c r="Q7" s="242"/>
      <c r="R7" s="242"/>
      <c r="S7" s="242"/>
      <c r="T7" s="242"/>
      <c r="U7" s="242"/>
      <c r="V7" s="242"/>
      <c r="W7" s="242"/>
      <c r="X7" s="242"/>
      <c r="Y7" s="242"/>
      <c r="Z7" s="242"/>
      <c r="AA7" s="242"/>
      <c r="AB7" s="242"/>
      <c r="AC7" s="242"/>
      <c r="AD7" s="242"/>
      <c r="AE7" s="242"/>
      <c r="AF7" s="242"/>
      <c r="AG7" s="242"/>
      <c r="AH7" s="242" t="s">
        <v>18</v>
      </c>
      <c r="AI7" s="242" t="s">
        <v>19</v>
      </c>
      <c r="AJ7" s="242" t="s">
        <v>20</v>
      </c>
      <c r="AK7" s="242" t="s">
        <v>21</v>
      </c>
      <c r="AL7" s="242" t="s">
        <v>22</v>
      </c>
      <c r="AM7" s="242" t="s">
        <v>23</v>
      </c>
      <c r="AN7" s="242" t="s">
        <v>24</v>
      </c>
      <c r="AO7" s="242" t="s">
        <v>25</v>
      </c>
      <c r="AP7" s="242" t="s">
        <v>813</v>
      </c>
    </row>
    <row r="8" spans="1:42" ht="27" customHeight="1" x14ac:dyDescent="0.25">
      <c r="A8" s="242"/>
      <c r="B8" s="242"/>
      <c r="C8" s="242"/>
      <c r="D8" s="242"/>
      <c r="E8" s="252"/>
      <c r="F8" s="242"/>
      <c r="G8" s="242"/>
      <c r="H8" s="242"/>
      <c r="I8" s="242"/>
      <c r="J8" s="242" t="s">
        <v>26</v>
      </c>
      <c r="K8" s="242"/>
      <c r="L8" s="242" t="s">
        <v>27</v>
      </c>
      <c r="M8" s="242"/>
      <c r="N8" s="242" t="s">
        <v>28</v>
      </c>
      <c r="O8" s="242"/>
      <c r="P8" s="242" t="s">
        <v>29</v>
      </c>
      <c r="Q8" s="242"/>
      <c r="R8" s="242" t="s">
        <v>30</v>
      </c>
      <c r="S8" s="242"/>
      <c r="T8" s="242" t="s">
        <v>31</v>
      </c>
      <c r="U8" s="242"/>
      <c r="V8" s="242" t="s">
        <v>32</v>
      </c>
      <c r="W8" s="242"/>
      <c r="X8" s="242" t="s">
        <v>33</v>
      </c>
      <c r="Y8" s="242"/>
      <c r="Z8" s="242" t="s">
        <v>34</v>
      </c>
      <c r="AA8" s="242"/>
      <c r="AB8" s="242" t="s">
        <v>35</v>
      </c>
      <c r="AC8" s="242"/>
      <c r="AD8" s="242" t="s">
        <v>36</v>
      </c>
      <c r="AE8" s="242"/>
      <c r="AF8" s="242" t="s">
        <v>37</v>
      </c>
      <c r="AG8" s="242" t="s">
        <v>37</v>
      </c>
      <c r="AH8" s="242"/>
      <c r="AI8" s="242"/>
      <c r="AJ8" s="242"/>
      <c r="AK8" s="242"/>
      <c r="AL8" s="242"/>
      <c r="AM8" s="242"/>
      <c r="AN8" s="242"/>
      <c r="AO8" s="242"/>
      <c r="AP8" s="242"/>
    </row>
    <row r="9" spans="1:42" ht="63" customHeight="1" x14ac:dyDescent="0.25">
      <c r="A9" s="242"/>
      <c r="B9" s="242"/>
      <c r="C9" s="242"/>
      <c r="D9" s="242"/>
      <c r="E9" s="253"/>
      <c r="F9" s="242"/>
      <c r="G9" s="242"/>
      <c r="H9" s="242"/>
      <c r="I9" s="242"/>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42"/>
      <c r="AI9" s="242"/>
      <c r="AJ9" s="242"/>
      <c r="AK9" s="242"/>
      <c r="AL9" s="242"/>
      <c r="AM9" s="242"/>
      <c r="AN9" s="242"/>
      <c r="AO9" s="242"/>
      <c r="AP9" s="242"/>
    </row>
    <row r="10" spans="1:42" s="28" customFormat="1" ht="57" hidden="1" customHeight="1" x14ac:dyDescent="0.25">
      <c r="A10" s="43" t="s">
        <v>40</v>
      </c>
      <c r="B10" s="60" t="s">
        <v>41</v>
      </c>
      <c r="C10" s="60">
        <v>526</v>
      </c>
      <c r="D10" s="226">
        <v>1</v>
      </c>
      <c r="E10" s="254">
        <v>2680661000</v>
      </c>
      <c r="F10" s="44" t="s">
        <v>42</v>
      </c>
      <c r="G10" s="44" t="s">
        <v>43</v>
      </c>
      <c r="H10" s="31">
        <v>0.2</v>
      </c>
      <c r="I10" s="244">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row>
    <row r="11" spans="1:42" s="28" customFormat="1" ht="60" hidden="1" x14ac:dyDescent="0.25">
      <c r="A11" s="43" t="s">
        <v>40</v>
      </c>
      <c r="B11" s="60" t="s">
        <v>41</v>
      </c>
      <c r="C11" s="60">
        <v>526</v>
      </c>
      <c r="D11" s="227"/>
      <c r="E11" s="255"/>
      <c r="F11" s="44" t="s">
        <v>42</v>
      </c>
      <c r="G11" s="44" t="s">
        <v>48</v>
      </c>
      <c r="H11" s="31">
        <v>0.4</v>
      </c>
      <c r="I11" s="244"/>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row>
    <row r="12" spans="1:42" s="28" customFormat="1" ht="60" hidden="1" x14ac:dyDescent="0.25">
      <c r="A12" s="43" t="s">
        <v>40</v>
      </c>
      <c r="B12" s="60" t="s">
        <v>41</v>
      </c>
      <c r="C12" s="60">
        <v>526</v>
      </c>
      <c r="D12" s="227"/>
      <c r="E12" s="255"/>
      <c r="F12" s="44" t="s">
        <v>42</v>
      </c>
      <c r="G12" s="44" t="s">
        <v>50</v>
      </c>
      <c r="H12" s="31">
        <v>0.2</v>
      </c>
      <c r="I12" s="244"/>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5" si="0">+J12+L12+N12+P12+R12+T12+V12+X12+Z12+AB12+AD12+AF12</f>
        <v>1</v>
      </c>
      <c r="AI12" s="62">
        <v>45017</v>
      </c>
      <c r="AJ12" s="62">
        <v>45291</v>
      </c>
      <c r="AK12" s="44" t="s">
        <v>51</v>
      </c>
      <c r="AL12" s="44" t="s">
        <v>45</v>
      </c>
      <c r="AM12" s="25" t="s">
        <v>46</v>
      </c>
      <c r="AN12" s="25" t="s">
        <v>47</v>
      </c>
      <c r="AO12" s="25" t="s">
        <v>47</v>
      </c>
    </row>
    <row r="13" spans="1:42" s="28" customFormat="1" ht="60" hidden="1" x14ac:dyDescent="0.25">
      <c r="A13" s="43" t="s">
        <v>40</v>
      </c>
      <c r="B13" s="60" t="s">
        <v>41</v>
      </c>
      <c r="C13" s="60">
        <v>526</v>
      </c>
      <c r="D13" s="228"/>
      <c r="E13" s="255"/>
      <c r="F13" s="44" t="s">
        <v>42</v>
      </c>
      <c r="G13" s="44" t="s">
        <v>52</v>
      </c>
      <c r="H13" s="31">
        <v>0.2</v>
      </c>
      <c r="I13" s="244"/>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row>
    <row r="14" spans="1:42" s="28" customFormat="1" ht="60" hidden="1" x14ac:dyDescent="0.25">
      <c r="A14" s="43" t="s">
        <v>40</v>
      </c>
      <c r="B14" s="60" t="s">
        <v>41</v>
      </c>
      <c r="C14" s="60">
        <v>528</v>
      </c>
      <c r="D14" s="226">
        <v>1</v>
      </c>
      <c r="E14" s="255"/>
      <c r="F14" s="44" t="s">
        <v>54</v>
      </c>
      <c r="G14" s="44" t="s">
        <v>717</v>
      </c>
      <c r="H14" s="31">
        <v>0.2</v>
      </c>
      <c r="I14" s="240">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row>
    <row r="15" spans="1:42" s="28" customFormat="1" ht="60.75" hidden="1" customHeight="1" x14ac:dyDescent="0.25">
      <c r="A15" s="43" t="s">
        <v>40</v>
      </c>
      <c r="B15" s="60" t="s">
        <v>41</v>
      </c>
      <c r="C15" s="60">
        <v>528</v>
      </c>
      <c r="D15" s="227"/>
      <c r="E15" s="255"/>
      <c r="F15" s="44" t="s">
        <v>54</v>
      </c>
      <c r="G15" s="44" t="s">
        <v>58</v>
      </c>
      <c r="H15" s="31">
        <v>0.1</v>
      </c>
      <c r="I15" s="257"/>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row>
    <row r="16" spans="1:42" s="28" customFormat="1" ht="54.75" hidden="1" customHeight="1" x14ac:dyDescent="0.25">
      <c r="A16" s="43" t="s">
        <v>40</v>
      </c>
      <c r="B16" s="60" t="s">
        <v>41</v>
      </c>
      <c r="C16" s="60">
        <v>528</v>
      </c>
      <c r="D16" s="228"/>
      <c r="E16" s="256"/>
      <c r="F16" s="44" t="s">
        <v>54</v>
      </c>
      <c r="G16" s="44" t="s">
        <v>59</v>
      </c>
      <c r="H16" s="31">
        <v>0.7</v>
      </c>
      <c r="I16" s="258"/>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row>
    <row r="17" spans="1:42" s="28" customFormat="1" ht="84.75" hidden="1" customHeight="1" x14ac:dyDescent="0.25">
      <c r="A17" s="43" t="s">
        <v>40</v>
      </c>
      <c r="B17" s="60" t="s">
        <v>41</v>
      </c>
      <c r="C17" s="60">
        <v>527</v>
      </c>
      <c r="D17" s="226">
        <v>1</v>
      </c>
      <c r="E17" s="254">
        <v>628314000</v>
      </c>
      <c r="F17" s="44" t="s">
        <v>61</v>
      </c>
      <c r="G17" s="44" t="s">
        <v>62</v>
      </c>
      <c r="H17" s="31">
        <v>0.33</v>
      </c>
      <c r="I17" s="240">
        <f>+H17+H18+H19</f>
        <v>1</v>
      </c>
      <c r="J17" s="63">
        <v>0.25</v>
      </c>
      <c r="K17" s="60"/>
      <c r="L17" s="63">
        <v>0.25</v>
      </c>
      <c r="M17" s="60"/>
      <c r="N17" s="63">
        <v>0.25</v>
      </c>
      <c r="O17" s="60"/>
      <c r="P17" s="63">
        <v>0.25</v>
      </c>
      <c r="Q17" s="60"/>
      <c r="R17" s="60"/>
      <c r="S17" s="60"/>
      <c r="T17" s="60"/>
      <c r="U17" s="60"/>
      <c r="V17" s="60"/>
      <c r="W17" s="60"/>
      <c r="X17" s="60"/>
      <c r="Y17" s="60"/>
      <c r="Z17" s="60"/>
      <c r="AA17" s="60"/>
      <c r="AB17" s="60"/>
      <c r="AC17" s="60"/>
      <c r="AD17" s="60"/>
      <c r="AE17" s="60"/>
      <c r="AF17" s="60"/>
      <c r="AG17" s="60"/>
      <c r="AH17" s="31">
        <f>+J17+L17+N17+P17+R17+T17+V17+X17+Z17+AB17+AD17+AF17</f>
        <v>1</v>
      </c>
      <c r="AI17" s="64">
        <v>44927</v>
      </c>
      <c r="AJ17" s="64">
        <v>45046</v>
      </c>
      <c r="AK17" s="43" t="s">
        <v>63</v>
      </c>
      <c r="AL17" s="43" t="s">
        <v>698</v>
      </c>
      <c r="AM17" s="43" t="s">
        <v>705</v>
      </c>
      <c r="AN17" s="43" t="s">
        <v>46</v>
      </c>
      <c r="AO17" s="25" t="s">
        <v>47</v>
      </c>
    </row>
    <row r="18" spans="1:42" s="166" customFormat="1" ht="48" hidden="1" customHeight="1" x14ac:dyDescent="0.25">
      <c r="A18" s="158" t="s">
        <v>40</v>
      </c>
      <c r="B18" s="159" t="s">
        <v>41</v>
      </c>
      <c r="C18" s="159">
        <v>527</v>
      </c>
      <c r="D18" s="227"/>
      <c r="E18" s="255"/>
      <c r="F18" s="160" t="s">
        <v>61</v>
      </c>
      <c r="G18" s="160" t="s">
        <v>64</v>
      </c>
      <c r="H18" s="161">
        <v>0.33</v>
      </c>
      <c r="I18" s="257"/>
      <c r="J18" s="159"/>
      <c r="K18" s="159"/>
      <c r="L18" s="164">
        <v>0.1</v>
      </c>
      <c r="M18" s="159"/>
      <c r="N18" s="164">
        <v>0.2</v>
      </c>
      <c r="O18" s="159"/>
      <c r="P18" s="164">
        <v>0.2</v>
      </c>
      <c r="Q18" s="159"/>
      <c r="R18" s="164">
        <v>0.3</v>
      </c>
      <c r="S18" s="159"/>
      <c r="T18" s="164">
        <v>0.2</v>
      </c>
      <c r="U18" s="159"/>
      <c r="V18" s="159"/>
      <c r="W18" s="159"/>
      <c r="X18" s="159"/>
      <c r="Y18" s="159"/>
      <c r="Z18" s="159"/>
      <c r="AA18" s="159"/>
      <c r="AB18" s="159"/>
      <c r="AC18" s="159"/>
      <c r="AD18" s="159"/>
      <c r="AE18" s="159"/>
      <c r="AF18" s="159"/>
      <c r="AG18" s="159"/>
      <c r="AH18" s="161">
        <f t="shared" ref="AH18" si="1">+J18+L18+N18+P18+R18+T18+V18+X18+Z18+AB18+AD18+AF18</f>
        <v>1</v>
      </c>
      <c r="AI18" s="162">
        <v>44958</v>
      </c>
      <c r="AJ18" s="162">
        <v>45107</v>
      </c>
      <c r="AK18" s="158" t="s">
        <v>65</v>
      </c>
      <c r="AL18" s="158" t="s">
        <v>698</v>
      </c>
      <c r="AM18" s="158" t="s">
        <v>705</v>
      </c>
      <c r="AN18" s="158" t="s">
        <v>46</v>
      </c>
      <c r="AO18" s="163" t="s">
        <v>47</v>
      </c>
      <c r="AP18" s="165"/>
    </row>
    <row r="19" spans="1:42" s="28" customFormat="1" ht="60" hidden="1" x14ac:dyDescent="0.25">
      <c r="A19" s="43" t="s">
        <v>40</v>
      </c>
      <c r="B19" s="60" t="s">
        <v>41</v>
      </c>
      <c r="C19" s="60">
        <v>527</v>
      </c>
      <c r="D19" s="228"/>
      <c r="E19" s="256"/>
      <c r="F19" s="44" t="s">
        <v>61</v>
      </c>
      <c r="G19" s="44" t="s">
        <v>67</v>
      </c>
      <c r="H19" s="31">
        <v>0.34</v>
      </c>
      <c r="I19" s="258"/>
      <c r="J19" s="63">
        <v>0.1</v>
      </c>
      <c r="K19" s="60"/>
      <c r="L19" s="63">
        <v>0.1</v>
      </c>
      <c r="M19" s="60"/>
      <c r="N19" s="63">
        <v>0.1</v>
      </c>
      <c r="O19" s="60"/>
      <c r="P19" s="63">
        <v>0.05</v>
      </c>
      <c r="Q19" s="60"/>
      <c r="R19" s="63">
        <v>0.1</v>
      </c>
      <c r="S19" s="60"/>
      <c r="T19" s="63">
        <v>0.1</v>
      </c>
      <c r="U19" s="60"/>
      <c r="V19" s="63">
        <v>0.05</v>
      </c>
      <c r="W19" s="60"/>
      <c r="X19" s="63">
        <v>0.1</v>
      </c>
      <c r="Y19" s="60"/>
      <c r="Z19" s="63">
        <v>0.05</v>
      </c>
      <c r="AA19" s="60"/>
      <c r="AB19" s="63">
        <v>0.05</v>
      </c>
      <c r="AC19" s="60"/>
      <c r="AD19" s="63">
        <v>0.1</v>
      </c>
      <c r="AE19" s="60"/>
      <c r="AF19" s="63">
        <v>0.1</v>
      </c>
      <c r="AG19" s="60"/>
      <c r="AH19" s="31">
        <f>+J19+L19+N19+P19+R19+T19+V19+X19+Z19+AB19+AD19+AF19</f>
        <v>1.0000000000000002</v>
      </c>
      <c r="AI19" s="64">
        <v>44928</v>
      </c>
      <c r="AJ19" s="64">
        <v>45290</v>
      </c>
      <c r="AK19" s="43" t="s">
        <v>68</v>
      </c>
      <c r="AL19" s="43" t="s">
        <v>69</v>
      </c>
      <c r="AM19" s="43" t="s">
        <v>705</v>
      </c>
      <c r="AN19" s="43" t="s">
        <v>46</v>
      </c>
      <c r="AO19" s="25" t="s">
        <v>47</v>
      </c>
    </row>
    <row r="20" spans="1:42" s="28" customFormat="1" ht="156" hidden="1" customHeight="1" x14ac:dyDescent="0.25">
      <c r="A20" s="43" t="s">
        <v>40</v>
      </c>
      <c r="B20" s="60" t="s">
        <v>41</v>
      </c>
      <c r="C20" s="60">
        <v>526</v>
      </c>
      <c r="D20" s="60" t="s">
        <v>70</v>
      </c>
      <c r="E20" s="60" t="s">
        <v>70</v>
      </c>
      <c r="F20" s="44" t="s">
        <v>71</v>
      </c>
      <c r="G20" s="44" t="s">
        <v>72</v>
      </c>
      <c r="H20" s="33">
        <v>0.36</v>
      </c>
      <c r="I20" s="260">
        <f>SUM(H20:H26)</f>
        <v>0.99999999999999989</v>
      </c>
      <c r="J20" s="33"/>
      <c r="K20" s="33"/>
      <c r="L20" s="33">
        <v>0.05</v>
      </c>
      <c r="M20" s="33"/>
      <c r="N20" s="33">
        <v>0.1</v>
      </c>
      <c r="O20" s="33"/>
      <c r="P20" s="33">
        <v>0.1</v>
      </c>
      <c r="Q20" s="33"/>
      <c r="R20" s="33">
        <v>0.1</v>
      </c>
      <c r="S20" s="33"/>
      <c r="T20" s="33">
        <v>0.1</v>
      </c>
      <c r="U20" s="33"/>
      <c r="V20" s="33">
        <v>0.1</v>
      </c>
      <c r="W20" s="33"/>
      <c r="X20" s="33">
        <v>0.1</v>
      </c>
      <c r="Y20" s="33"/>
      <c r="Z20" s="33">
        <v>0.1</v>
      </c>
      <c r="AA20" s="33"/>
      <c r="AB20" s="33">
        <v>0.1</v>
      </c>
      <c r="AC20" s="33"/>
      <c r="AD20" s="33">
        <v>0.15</v>
      </c>
      <c r="AE20" s="33"/>
      <c r="AF20" s="33"/>
      <c r="AG20" s="33"/>
      <c r="AH20" s="31">
        <f t="shared" si="0"/>
        <v>0.99999999999999989</v>
      </c>
      <c r="AI20" s="62">
        <v>44958</v>
      </c>
      <c r="AJ20" s="62">
        <v>45260</v>
      </c>
      <c r="AK20" s="29" t="s">
        <v>654</v>
      </c>
      <c r="AL20" s="44" t="s">
        <v>73</v>
      </c>
      <c r="AM20" s="44" t="s">
        <v>74</v>
      </c>
      <c r="AN20" s="43" t="s">
        <v>46</v>
      </c>
      <c r="AO20" s="25" t="s">
        <v>47</v>
      </c>
    </row>
    <row r="21" spans="1:42" s="28" customFormat="1" ht="60" hidden="1" x14ac:dyDescent="0.25">
      <c r="A21" s="43" t="s">
        <v>40</v>
      </c>
      <c r="B21" s="60" t="s">
        <v>41</v>
      </c>
      <c r="C21" s="60">
        <v>526</v>
      </c>
      <c r="D21" s="60" t="s">
        <v>70</v>
      </c>
      <c r="E21" s="60" t="s">
        <v>70</v>
      </c>
      <c r="F21" s="44" t="s">
        <v>71</v>
      </c>
      <c r="G21" s="44" t="s">
        <v>75</v>
      </c>
      <c r="H21" s="33">
        <v>0.09</v>
      </c>
      <c r="I21" s="260"/>
      <c r="J21" s="33"/>
      <c r="K21" s="33"/>
      <c r="L21" s="33"/>
      <c r="M21" s="33"/>
      <c r="N21" s="33"/>
      <c r="O21" s="33"/>
      <c r="P21" s="33"/>
      <c r="Q21" s="33"/>
      <c r="R21" s="33"/>
      <c r="S21" s="33"/>
      <c r="T21" s="33"/>
      <c r="U21" s="33"/>
      <c r="V21" s="33">
        <v>0.2</v>
      </c>
      <c r="W21" s="33"/>
      <c r="X21" s="33">
        <v>0.2</v>
      </c>
      <c r="Y21" s="33"/>
      <c r="Z21" s="33">
        <v>0.2</v>
      </c>
      <c r="AA21" s="33"/>
      <c r="AB21" s="33">
        <v>0.2</v>
      </c>
      <c r="AC21" s="33"/>
      <c r="AD21" s="33">
        <v>0.2</v>
      </c>
      <c r="AE21" s="33"/>
      <c r="AF21" s="33"/>
      <c r="AG21" s="33"/>
      <c r="AH21" s="31">
        <f t="shared" si="0"/>
        <v>1</v>
      </c>
      <c r="AI21" s="62">
        <v>45108</v>
      </c>
      <c r="AJ21" s="62">
        <v>45260</v>
      </c>
      <c r="AK21" s="29" t="s">
        <v>76</v>
      </c>
      <c r="AL21" s="44" t="s">
        <v>73</v>
      </c>
      <c r="AM21" s="44" t="s">
        <v>74</v>
      </c>
      <c r="AN21" s="43" t="s">
        <v>46</v>
      </c>
      <c r="AO21" s="25" t="s">
        <v>47</v>
      </c>
    </row>
    <row r="22" spans="1:42" s="28" customFormat="1" ht="75" hidden="1" customHeight="1" x14ac:dyDescent="0.25">
      <c r="A22" s="43" t="s">
        <v>40</v>
      </c>
      <c r="B22" s="60" t="s">
        <v>41</v>
      </c>
      <c r="C22" s="60">
        <v>526</v>
      </c>
      <c r="D22" s="60" t="s">
        <v>70</v>
      </c>
      <c r="E22" s="60" t="s">
        <v>70</v>
      </c>
      <c r="F22" s="44" t="s">
        <v>77</v>
      </c>
      <c r="G22" s="44" t="s">
        <v>78</v>
      </c>
      <c r="H22" s="33">
        <v>0.15</v>
      </c>
      <c r="I22" s="260"/>
      <c r="J22" s="33"/>
      <c r="K22" s="33"/>
      <c r="L22" s="33">
        <v>0.2</v>
      </c>
      <c r="M22" s="33"/>
      <c r="N22" s="33">
        <v>0.2</v>
      </c>
      <c r="O22" s="33"/>
      <c r="P22" s="33">
        <v>0.2</v>
      </c>
      <c r="Q22" s="33"/>
      <c r="R22" s="33">
        <v>0.2</v>
      </c>
      <c r="S22" s="33"/>
      <c r="T22" s="33">
        <v>0.2</v>
      </c>
      <c r="U22" s="33"/>
      <c r="V22" s="33"/>
      <c r="W22" s="33"/>
      <c r="X22" s="33"/>
      <c r="Y22" s="33"/>
      <c r="Z22" s="33"/>
      <c r="AA22" s="33"/>
      <c r="AB22" s="33"/>
      <c r="AC22" s="33"/>
      <c r="AD22" s="33"/>
      <c r="AE22" s="33"/>
      <c r="AF22" s="33"/>
      <c r="AG22" s="33"/>
      <c r="AH22" s="31">
        <f t="shared" si="0"/>
        <v>1</v>
      </c>
      <c r="AI22" s="62">
        <v>44972</v>
      </c>
      <c r="AJ22" s="62">
        <v>45107</v>
      </c>
      <c r="AK22" s="29" t="s">
        <v>79</v>
      </c>
      <c r="AL22" s="44" t="s">
        <v>73</v>
      </c>
      <c r="AM22" s="44" t="s">
        <v>74</v>
      </c>
      <c r="AN22" s="43" t="s">
        <v>46</v>
      </c>
      <c r="AO22" s="25" t="s">
        <v>47</v>
      </c>
    </row>
    <row r="23" spans="1:42" s="30" customFormat="1" ht="207" hidden="1" customHeight="1" x14ac:dyDescent="0.25">
      <c r="A23" s="43" t="s">
        <v>40</v>
      </c>
      <c r="B23" s="60" t="s">
        <v>41</v>
      </c>
      <c r="C23" s="60">
        <v>526</v>
      </c>
      <c r="D23" s="60" t="s">
        <v>70</v>
      </c>
      <c r="E23" s="60" t="s">
        <v>70</v>
      </c>
      <c r="F23" s="44" t="s">
        <v>80</v>
      </c>
      <c r="G23" s="44" t="s">
        <v>81</v>
      </c>
      <c r="H23" s="33">
        <v>0.1</v>
      </c>
      <c r="I23" s="260"/>
      <c r="J23" s="33"/>
      <c r="K23" s="33"/>
      <c r="L23" s="33"/>
      <c r="M23" s="33"/>
      <c r="N23" s="33">
        <v>0.3</v>
      </c>
      <c r="O23" s="33"/>
      <c r="P23" s="33">
        <v>0.3</v>
      </c>
      <c r="Q23" s="33"/>
      <c r="R23" s="33">
        <v>0.4</v>
      </c>
      <c r="S23" s="33"/>
      <c r="T23" s="33"/>
      <c r="U23" s="33"/>
      <c r="V23" s="33"/>
      <c r="W23" s="33"/>
      <c r="X23" s="33"/>
      <c r="Y23" s="33"/>
      <c r="Z23" s="33"/>
      <c r="AA23" s="33"/>
      <c r="AB23" s="33"/>
      <c r="AC23" s="33"/>
      <c r="AD23" s="33"/>
      <c r="AE23" s="33"/>
      <c r="AF23" s="33"/>
      <c r="AG23" s="33"/>
      <c r="AH23" s="31">
        <f t="shared" si="0"/>
        <v>1</v>
      </c>
      <c r="AI23" s="62">
        <v>44986</v>
      </c>
      <c r="AJ23" s="62">
        <v>45076</v>
      </c>
      <c r="AK23" s="29" t="s">
        <v>82</v>
      </c>
      <c r="AL23" s="44" t="s">
        <v>73</v>
      </c>
      <c r="AM23" s="44" t="s">
        <v>74</v>
      </c>
      <c r="AN23" s="43" t="s">
        <v>46</v>
      </c>
      <c r="AO23" s="25" t="s">
        <v>47</v>
      </c>
    </row>
    <row r="24" spans="1:42" s="28" customFormat="1" ht="60" hidden="1" x14ac:dyDescent="0.25">
      <c r="A24" s="43" t="s">
        <v>40</v>
      </c>
      <c r="B24" s="60" t="s">
        <v>41</v>
      </c>
      <c r="C24" s="60">
        <v>526</v>
      </c>
      <c r="D24" s="60" t="s">
        <v>70</v>
      </c>
      <c r="E24" s="60" t="s">
        <v>70</v>
      </c>
      <c r="F24" s="44" t="s">
        <v>83</v>
      </c>
      <c r="G24" s="44" t="s">
        <v>84</v>
      </c>
      <c r="H24" s="33">
        <v>0.1</v>
      </c>
      <c r="I24" s="260"/>
      <c r="J24" s="33"/>
      <c r="K24" s="33"/>
      <c r="L24" s="33"/>
      <c r="M24" s="33"/>
      <c r="N24" s="33"/>
      <c r="O24" s="33"/>
      <c r="P24" s="33">
        <v>1</v>
      </c>
      <c r="Q24" s="33"/>
      <c r="R24" s="33"/>
      <c r="S24" s="33"/>
      <c r="T24" s="33"/>
      <c r="U24" s="33"/>
      <c r="V24" s="33"/>
      <c r="W24" s="33"/>
      <c r="X24" s="33"/>
      <c r="Y24" s="33"/>
      <c r="Z24" s="33"/>
      <c r="AA24" s="33"/>
      <c r="AB24" s="33"/>
      <c r="AC24" s="33"/>
      <c r="AD24" s="33"/>
      <c r="AE24" s="33"/>
      <c r="AF24" s="33"/>
      <c r="AG24" s="33"/>
      <c r="AH24" s="31">
        <f t="shared" si="0"/>
        <v>1</v>
      </c>
      <c r="AI24" s="62">
        <v>45017</v>
      </c>
      <c r="AJ24" s="62">
        <v>45046</v>
      </c>
      <c r="AK24" s="29" t="s">
        <v>85</v>
      </c>
      <c r="AL24" s="44" t="s">
        <v>73</v>
      </c>
      <c r="AM24" s="44" t="s">
        <v>74</v>
      </c>
      <c r="AN24" s="43" t="s">
        <v>46</v>
      </c>
      <c r="AO24" s="25" t="s">
        <v>47</v>
      </c>
    </row>
    <row r="25" spans="1:42" s="28" customFormat="1" ht="60" hidden="1" x14ac:dyDescent="0.25">
      <c r="A25" s="43" t="s">
        <v>40</v>
      </c>
      <c r="B25" s="60" t="s">
        <v>41</v>
      </c>
      <c r="C25" s="60">
        <v>526</v>
      </c>
      <c r="D25" s="60" t="s">
        <v>70</v>
      </c>
      <c r="E25" s="60" t="s">
        <v>70</v>
      </c>
      <c r="F25" s="44" t="s">
        <v>86</v>
      </c>
      <c r="G25" s="44" t="s">
        <v>87</v>
      </c>
      <c r="H25" s="33">
        <v>0.1</v>
      </c>
      <c r="I25" s="260"/>
      <c r="J25" s="33"/>
      <c r="K25" s="33"/>
      <c r="L25" s="33"/>
      <c r="M25" s="33"/>
      <c r="N25" s="33"/>
      <c r="O25" s="33"/>
      <c r="P25" s="33"/>
      <c r="Q25" s="33"/>
      <c r="R25" s="33"/>
      <c r="S25" s="33"/>
      <c r="T25" s="33"/>
      <c r="U25" s="33"/>
      <c r="V25" s="33">
        <v>0.2</v>
      </c>
      <c r="W25" s="33"/>
      <c r="X25" s="33">
        <v>0.2</v>
      </c>
      <c r="Y25" s="33"/>
      <c r="Z25" s="33">
        <v>0.2</v>
      </c>
      <c r="AA25" s="33"/>
      <c r="AB25" s="33">
        <v>0.2</v>
      </c>
      <c r="AC25" s="33"/>
      <c r="AD25" s="33">
        <v>0.2</v>
      </c>
      <c r="AE25" s="33"/>
      <c r="AF25" s="33"/>
      <c r="AG25" s="33"/>
      <c r="AH25" s="31">
        <f t="shared" si="0"/>
        <v>1</v>
      </c>
      <c r="AI25" s="62">
        <v>45108</v>
      </c>
      <c r="AJ25" s="62">
        <v>45260</v>
      </c>
      <c r="AK25" s="29" t="s">
        <v>88</v>
      </c>
      <c r="AL25" s="44" t="s">
        <v>73</v>
      </c>
      <c r="AM25" s="44" t="s">
        <v>74</v>
      </c>
      <c r="AN25" s="43" t="s">
        <v>46</v>
      </c>
      <c r="AO25" s="25" t="s">
        <v>47</v>
      </c>
    </row>
    <row r="26" spans="1:42" s="28" customFormat="1" ht="90" hidden="1" customHeight="1" x14ac:dyDescent="0.25">
      <c r="A26" s="43" t="s">
        <v>40</v>
      </c>
      <c r="B26" s="60" t="s">
        <v>41</v>
      </c>
      <c r="C26" s="60">
        <v>526</v>
      </c>
      <c r="D26" s="60" t="s">
        <v>70</v>
      </c>
      <c r="E26" s="60" t="s">
        <v>70</v>
      </c>
      <c r="F26" s="44" t="s">
        <v>86</v>
      </c>
      <c r="G26" s="44" t="s">
        <v>89</v>
      </c>
      <c r="H26" s="33">
        <v>0.1</v>
      </c>
      <c r="I26" s="260"/>
      <c r="J26" s="33"/>
      <c r="K26" s="33"/>
      <c r="L26" s="31"/>
      <c r="M26" s="31"/>
      <c r="N26" s="34"/>
      <c r="O26" s="31"/>
      <c r="P26" s="34"/>
      <c r="Q26" s="31"/>
      <c r="R26" s="31">
        <v>0.25</v>
      </c>
      <c r="S26" s="31"/>
      <c r="T26" s="34"/>
      <c r="U26" s="31"/>
      <c r="V26" s="34"/>
      <c r="W26" s="31"/>
      <c r="X26" s="31">
        <v>0.3</v>
      </c>
      <c r="Y26" s="31"/>
      <c r="Z26" s="34"/>
      <c r="AA26" s="31"/>
      <c r="AB26" s="34"/>
      <c r="AC26" s="31"/>
      <c r="AD26" s="34"/>
      <c r="AE26" s="31"/>
      <c r="AF26" s="31">
        <v>0.45</v>
      </c>
      <c r="AG26" s="31"/>
      <c r="AH26" s="31">
        <f t="shared" si="0"/>
        <v>1</v>
      </c>
      <c r="AI26" s="62">
        <v>45047</v>
      </c>
      <c r="AJ26" s="62">
        <v>45275</v>
      </c>
      <c r="AK26" s="26" t="s">
        <v>90</v>
      </c>
      <c r="AL26" s="44" t="s">
        <v>73</v>
      </c>
      <c r="AM26" s="44" t="s">
        <v>74</v>
      </c>
      <c r="AN26" s="43" t="s">
        <v>46</v>
      </c>
      <c r="AO26" s="25" t="s">
        <v>47</v>
      </c>
    </row>
    <row r="27" spans="1:42" s="28" customFormat="1" ht="60" hidden="1" x14ac:dyDescent="0.25">
      <c r="A27" s="43" t="s">
        <v>40</v>
      </c>
      <c r="B27" s="60" t="s">
        <v>41</v>
      </c>
      <c r="C27" s="60">
        <v>526</v>
      </c>
      <c r="D27" s="60" t="s">
        <v>70</v>
      </c>
      <c r="E27" s="60" t="s">
        <v>70</v>
      </c>
      <c r="F27" s="44" t="s">
        <v>91</v>
      </c>
      <c r="G27" s="44" t="s">
        <v>92</v>
      </c>
      <c r="H27" s="33">
        <v>0.2</v>
      </c>
      <c r="I27" s="229">
        <f>+H27+H28</f>
        <v>1</v>
      </c>
      <c r="J27" s="31"/>
      <c r="K27" s="31"/>
      <c r="L27" s="31">
        <v>0.5</v>
      </c>
      <c r="M27" s="31"/>
      <c r="N27" s="31">
        <v>0.5</v>
      </c>
      <c r="O27" s="31"/>
      <c r="P27" s="31"/>
      <c r="Q27" s="31"/>
      <c r="R27" s="31"/>
      <c r="S27" s="31"/>
      <c r="T27" s="31"/>
      <c r="U27" s="31"/>
      <c r="V27" s="31"/>
      <c r="W27" s="31"/>
      <c r="X27" s="31"/>
      <c r="Y27" s="31"/>
      <c r="Z27" s="31"/>
      <c r="AA27" s="31"/>
      <c r="AB27" s="31"/>
      <c r="AC27" s="31"/>
      <c r="AD27" s="31"/>
      <c r="AE27" s="31"/>
      <c r="AF27" s="31"/>
      <c r="AG27" s="31"/>
      <c r="AH27" s="31">
        <f t="shared" si="0"/>
        <v>1</v>
      </c>
      <c r="AI27" s="62">
        <v>44958</v>
      </c>
      <c r="AJ27" s="62">
        <v>45016</v>
      </c>
      <c r="AK27" s="26" t="s">
        <v>93</v>
      </c>
      <c r="AL27" s="44" t="s">
        <v>94</v>
      </c>
      <c r="AM27" s="44" t="s">
        <v>95</v>
      </c>
      <c r="AN27" s="43" t="s">
        <v>46</v>
      </c>
      <c r="AO27" s="25" t="s">
        <v>47</v>
      </c>
    </row>
    <row r="28" spans="1:42" s="42" customFormat="1" ht="80.45" hidden="1" customHeight="1" x14ac:dyDescent="0.25">
      <c r="A28" s="43" t="s">
        <v>40</v>
      </c>
      <c r="B28" s="60" t="s">
        <v>41</v>
      </c>
      <c r="C28" s="60">
        <v>526</v>
      </c>
      <c r="D28" s="60" t="s">
        <v>70</v>
      </c>
      <c r="E28" s="60" t="s">
        <v>70</v>
      </c>
      <c r="F28" s="44" t="s">
        <v>91</v>
      </c>
      <c r="G28" s="44" t="s">
        <v>96</v>
      </c>
      <c r="H28" s="33">
        <v>0.8</v>
      </c>
      <c r="I28" s="231"/>
      <c r="J28" s="31"/>
      <c r="K28" s="31"/>
      <c r="L28" s="31"/>
      <c r="M28" s="31"/>
      <c r="N28" s="31"/>
      <c r="O28" s="31"/>
      <c r="P28" s="31">
        <v>0.25</v>
      </c>
      <c r="Q28" s="31"/>
      <c r="R28" s="31"/>
      <c r="S28" s="31"/>
      <c r="T28" s="31"/>
      <c r="U28" s="31"/>
      <c r="V28" s="31">
        <v>0.25</v>
      </c>
      <c r="W28" s="31"/>
      <c r="X28" s="31"/>
      <c r="Y28" s="31"/>
      <c r="Z28" s="31">
        <v>0.25</v>
      </c>
      <c r="AA28" s="31"/>
      <c r="AB28" s="31"/>
      <c r="AC28" s="31"/>
      <c r="AD28" s="31"/>
      <c r="AE28" s="31"/>
      <c r="AF28" s="31">
        <v>0.25</v>
      </c>
      <c r="AG28" s="31"/>
      <c r="AH28" s="31">
        <f t="shared" si="0"/>
        <v>1</v>
      </c>
      <c r="AI28" s="62">
        <v>45078</v>
      </c>
      <c r="AJ28" s="62">
        <v>45291</v>
      </c>
      <c r="AK28" s="26" t="s">
        <v>97</v>
      </c>
      <c r="AL28" s="44" t="s">
        <v>94</v>
      </c>
      <c r="AM28" s="44" t="s">
        <v>95</v>
      </c>
      <c r="AN28" s="43" t="s">
        <v>46</v>
      </c>
      <c r="AO28" s="25" t="s">
        <v>47</v>
      </c>
    </row>
    <row r="29" spans="1:42" s="28" customFormat="1" ht="60" hidden="1" x14ac:dyDescent="0.25">
      <c r="A29" s="43" t="s">
        <v>40</v>
      </c>
      <c r="B29" s="60" t="s">
        <v>41</v>
      </c>
      <c r="C29" s="60">
        <v>526</v>
      </c>
      <c r="D29" s="60" t="s">
        <v>70</v>
      </c>
      <c r="E29" s="60" t="s">
        <v>70</v>
      </c>
      <c r="F29" s="44" t="s">
        <v>98</v>
      </c>
      <c r="G29" s="44" t="s">
        <v>99</v>
      </c>
      <c r="H29" s="33">
        <v>0.2</v>
      </c>
      <c r="I29" s="229">
        <f>+H29+H30</f>
        <v>1</v>
      </c>
      <c r="J29" s="31"/>
      <c r="K29" s="31"/>
      <c r="L29" s="31"/>
      <c r="M29" s="31"/>
      <c r="N29" s="31"/>
      <c r="O29" s="31"/>
      <c r="P29" s="31"/>
      <c r="Q29" s="31"/>
      <c r="R29" s="31"/>
      <c r="S29" s="31"/>
      <c r="T29" s="31">
        <v>0.2</v>
      </c>
      <c r="U29" s="31"/>
      <c r="V29" s="31">
        <v>0.8</v>
      </c>
      <c r="W29" s="31"/>
      <c r="X29" s="31"/>
      <c r="Y29" s="31"/>
      <c r="Z29" s="31"/>
      <c r="AA29" s="31"/>
      <c r="AB29" s="31"/>
      <c r="AC29" s="31"/>
      <c r="AD29" s="31"/>
      <c r="AE29" s="31"/>
      <c r="AF29" s="31"/>
      <c r="AG29" s="31"/>
      <c r="AH29" s="31">
        <f t="shared" si="0"/>
        <v>1</v>
      </c>
      <c r="AI29" s="62">
        <v>45078</v>
      </c>
      <c r="AJ29" s="62">
        <v>45138</v>
      </c>
      <c r="AK29" s="26" t="s">
        <v>100</v>
      </c>
      <c r="AL29" s="44" t="s">
        <v>94</v>
      </c>
      <c r="AM29" s="44" t="s">
        <v>95</v>
      </c>
      <c r="AN29" s="43" t="s">
        <v>46</v>
      </c>
      <c r="AO29" s="25" t="s">
        <v>47</v>
      </c>
    </row>
    <row r="30" spans="1:42" s="28" customFormat="1" ht="75" hidden="1" x14ac:dyDescent="0.25">
      <c r="A30" s="43" t="s">
        <v>40</v>
      </c>
      <c r="B30" s="60" t="s">
        <v>41</v>
      </c>
      <c r="C30" s="60">
        <v>526</v>
      </c>
      <c r="D30" s="60" t="s">
        <v>70</v>
      </c>
      <c r="E30" s="60" t="s">
        <v>70</v>
      </c>
      <c r="F30" s="44" t="s">
        <v>98</v>
      </c>
      <c r="G30" s="44" t="s">
        <v>101</v>
      </c>
      <c r="H30" s="33">
        <v>0.8</v>
      </c>
      <c r="I30" s="231"/>
      <c r="J30" s="31">
        <v>0.1</v>
      </c>
      <c r="K30" s="31"/>
      <c r="L30" s="31">
        <v>0.1</v>
      </c>
      <c r="M30" s="31"/>
      <c r="N30" s="31">
        <v>0.1</v>
      </c>
      <c r="O30" s="31"/>
      <c r="P30" s="31">
        <v>0.1</v>
      </c>
      <c r="Q30" s="31"/>
      <c r="R30" s="31">
        <v>0.1</v>
      </c>
      <c r="S30" s="31"/>
      <c r="T30" s="31">
        <v>0.1</v>
      </c>
      <c r="U30" s="31"/>
      <c r="V30" s="31">
        <v>0.1</v>
      </c>
      <c r="W30" s="31"/>
      <c r="X30" s="31">
        <v>0.05</v>
      </c>
      <c r="Y30" s="31"/>
      <c r="Z30" s="31">
        <v>0.05</v>
      </c>
      <c r="AA30" s="31"/>
      <c r="AB30" s="31">
        <v>0.05</v>
      </c>
      <c r="AC30" s="31"/>
      <c r="AD30" s="31">
        <v>0.1</v>
      </c>
      <c r="AE30" s="31"/>
      <c r="AF30" s="31">
        <v>0.05</v>
      </c>
      <c r="AG30" s="31"/>
      <c r="AH30" s="31">
        <f t="shared" si="0"/>
        <v>1</v>
      </c>
      <c r="AI30" s="62">
        <v>44927</v>
      </c>
      <c r="AJ30" s="62">
        <v>45291</v>
      </c>
      <c r="AK30" s="26" t="s">
        <v>102</v>
      </c>
      <c r="AL30" s="44" t="s">
        <v>94</v>
      </c>
      <c r="AM30" s="44" t="s">
        <v>95</v>
      </c>
      <c r="AN30" s="43" t="s">
        <v>46</v>
      </c>
      <c r="AO30" s="25" t="s">
        <v>47</v>
      </c>
    </row>
    <row r="31" spans="1:42" s="28" customFormat="1" ht="60" hidden="1" x14ac:dyDescent="0.25">
      <c r="A31" s="43" t="s">
        <v>40</v>
      </c>
      <c r="B31" s="60" t="s">
        <v>41</v>
      </c>
      <c r="C31" s="60">
        <v>526</v>
      </c>
      <c r="D31" s="60" t="s">
        <v>70</v>
      </c>
      <c r="E31" s="60" t="s">
        <v>70</v>
      </c>
      <c r="F31" s="44" t="s">
        <v>103</v>
      </c>
      <c r="G31" s="44" t="s">
        <v>104</v>
      </c>
      <c r="H31" s="33">
        <v>0.5</v>
      </c>
      <c r="I31" s="229">
        <f>+H31+H32</f>
        <v>1</v>
      </c>
      <c r="J31" s="31"/>
      <c r="K31" s="31"/>
      <c r="L31" s="31"/>
      <c r="M31" s="31"/>
      <c r="N31" s="31"/>
      <c r="O31" s="31"/>
      <c r="P31" s="31"/>
      <c r="Q31" s="31"/>
      <c r="R31" s="31"/>
      <c r="S31" s="31"/>
      <c r="T31" s="31"/>
      <c r="U31" s="31"/>
      <c r="V31" s="31"/>
      <c r="W31" s="31"/>
      <c r="X31" s="31"/>
      <c r="Y31" s="31"/>
      <c r="Z31" s="31"/>
      <c r="AA31" s="31"/>
      <c r="AB31" s="31"/>
      <c r="AC31" s="31"/>
      <c r="AD31" s="31">
        <v>1</v>
      </c>
      <c r="AE31" s="31"/>
      <c r="AF31" s="31"/>
      <c r="AG31" s="31"/>
      <c r="AH31" s="31">
        <f t="shared" si="0"/>
        <v>1</v>
      </c>
      <c r="AI31" s="62">
        <v>45078</v>
      </c>
      <c r="AJ31" s="62">
        <v>45260</v>
      </c>
      <c r="AK31" s="26" t="s">
        <v>100</v>
      </c>
      <c r="AL31" s="44" t="s">
        <v>94</v>
      </c>
      <c r="AM31" s="44" t="s">
        <v>95</v>
      </c>
      <c r="AN31" s="43" t="s">
        <v>46</v>
      </c>
      <c r="AO31" s="25" t="s">
        <v>47</v>
      </c>
    </row>
    <row r="32" spans="1:42" s="28" customFormat="1" ht="60" hidden="1" x14ac:dyDescent="0.25">
      <c r="A32" s="43" t="s">
        <v>40</v>
      </c>
      <c r="B32" s="60" t="s">
        <v>41</v>
      </c>
      <c r="C32" s="60">
        <v>526</v>
      </c>
      <c r="D32" s="60" t="s">
        <v>70</v>
      </c>
      <c r="E32" s="60" t="s">
        <v>70</v>
      </c>
      <c r="F32" s="44" t="s">
        <v>103</v>
      </c>
      <c r="G32" s="44" t="s">
        <v>105</v>
      </c>
      <c r="H32" s="33">
        <v>0.5</v>
      </c>
      <c r="I32" s="231"/>
      <c r="J32" s="31"/>
      <c r="K32" s="31"/>
      <c r="L32" s="31"/>
      <c r="M32" s="31"/>
      <c r="N32" s="30"/>
      <c r="O32" s="31"/>
      <c r="P32" s="31">
        <v>0.25</v>
      </c>
      <c r="Q32" s="31"/>
      <c r="R32" s="31"/>
      <c r="S32" s="31"/>
      <c r="T32" s="30"/>
      <c r="U32" s="31"/>
      <c r="V32" s="31">
        <v>0.25</v>
      </c>
      <c r="W32" s="31"/>
      <c r="X32" s="31"/>
      <c r="Y32" s="31"/>
      <c r="Z32" s="30"/>
      <c r="AA32" s="31"/>
      <c r="AB32" s="31">
        <v>0.25</v>
      </c>
      <c r="AC32" s="31"/>
      <c r="AD32" s="31"/>
      <c r="AE32" s="31"/>
      <c r="AF32" s="31">
        <v>0.25</v>
      </c>
      <c r="AG32" s="31"/>
      <c r="AH32" s="31">
        <f>+J32+L32+N32+P32+R32+T32+V32+X32+Z32+AB32+AD32+AF32</f>
        <v>1</v>
      </c>
      <c r="AI32" s="62">
        <v>44986</v>
      </c>
      <c r="AJ32" s="62">
        <v>45291</v>
      </c>
      <c r="AK32" s="26" t="s">
        <v>100</v>
      </c>
      <c r="AL32" s="44" t="s">
        <v>94</v>
      </c>
      <c r="AM32" s="44" t="s">
        <v>95</v>
      </c>
      <c r="AN32" s="43" t="s">
        <v>46</v>
      </c>
      <c r="AO32" s="25" t="s">
        <v>47</v>
      </c>
    </row>
    <row r="33" spans="1:42" s="28" customFormat="1" ht="75" hidden="1" x14ac:dyDescent="0.25">
      <c r="A33" s="43" t="s">
        <v>40</v>
      </c>
      <c r="B33" s="60" t="s">
        <v>41</v>
      </c>
      <c r="C33" s="60">
        <v>526</v>
      </c>
      <c r="D33" s="60" t="s">
        <v>70</v>
      </c>
      <c r="E33" s="60" t="s">
        <v>70</v>
      </c>
      <c r="F33" s="44" t="s">
        <v>106</v>
      </c>
      <c r="G33" s="44" t="s">
        <v>107</v>
      </c>
      <c r="H33" s="33">
        <v>1</v>
      </c>
      <c r="I33" s="33">
        <v>1</v>
      </c>
      <c r="J33" s="31"/>
      <c r="K33" s="31"/>
      <c r="L33" s="31"/>
      <c r="M33" s="31"/>
      <c r="N33" s="31"/>
      <c r="O33" s="31"/>
      <c r="P33" s="31">
        <v>0.25</v>
      </c>
      <c r="Q33" s="31"/>
      <c r="R33" s="31"/>
      <c r="S33" s="31"/>
      <c r="T33" s="31"/>
      <c r="U33" s="31"/>
      <c r="V33" s="31">
        <v>0.25</v>
      </c>
      <c r="W33" s="31"/>
      <c r="X33" s="31"/>
      <c r="Y33" s="31"/>
      <c r="Z33" s="31">
        <v>0.25</v>
      </c>
      <c r="AA33" s="31"/>
      <c r="AB33" s="31"/>
      <c r="AC33" s="31"/>
      <c r="AD33" s="31"/>
      <c r="AE33" s="31"/>
      <c r="AF33" s="31">
        <v>0.25</v>
      </c>
      <c r="AG33" s="31"/>
      <c r="AH33" s="31">
        <f t="shared" si="0"/>
        <v>1</v>
      </c>
      <c r="AI33" s="62">
        <v>44986</v>
      </c>
      <c r="AJ33" s="62">
        <v>45291</v>
      </c>
      <c r="AK33" s="26" t="s">
        <v>108</v>
      </c>
      <c r="AL33" s="44" t="s">
        <v>94</v>
      </c>
      <c r="AM33" s="44" t="s">
        <v>95</v>
      </c>
      <c r="AN33" s="43" t="s">
        <v>46</v>
      </c>
      <c r="AO33" s="25" t="s">
        <v>47</v>
      </c>
    </row>
    <row r="34" spans="1:42" s="28" customFormat="1" ht="75" hidden="1" x14ac:dyDescent="0.25">
      <c r="A34" s="43" t="s">
        <v>40</v>
      </c>
      <c r="B34" s="60" t="s">
        <v>41</v>
      </c>
      <c r="C34" s="60">
        <v>526</v>
      </c>
      <c r="D34" s="60" t="s">
        <v>70</v>
      </c>
      <c r="E34" s="60" t="s">
        <v>70</v>
      </c>
      <c r="F34" s="44" t="s">
        <v>109</v>
      </c>
      <c r="G34" s="44" t="s">
        <v>110</v>
      </c>
      <c r="H34" s="33">
        <v>1</v>
      </c>
      <c r="I34" s="33">
        <v>1</v>
      </c>
      <c r="J34" s="31"/>
      <c r="K34" s="31"/>
      <c r="L34" s="31"/>
      <c r="M34" s="31"/>
      <c r="N34" s="31"/>
      <c r="O34" s="31"/>
      <c r="P34" s="31">
        <v>0.25</v>
      </c>
      <c r="Q34" s="31"/>
      <c r="R34" s="31"/>
      <c r="S34" s="31"/>
      <c r="T34" s="31"/>
      <c r="U34" s="31"/>
      <c r="V34" s="31">
        <v>0.25</v>
      </c>
      <c r="W34" s="31"/>
      <c r="X34" s="31"/>
      <c r="Y34" s="31"/>
      <c r="Z34" s="31">
        <v>0.25</v>
      </c>
      <c r="AA34" s="31"/>
      <c r="AB34" s="31"/>
      <c r="AC34" s="31"/>
      <c r="AD34" s="31"/>
      <c r="AE34" s="31"/>
      <c r="AF34" s="31">
        <v>0.25</v>
      </c>
      <c r="AG34" s="31"/>
      <c r="AH34" s="31">
        <f t="shared" si="0"/>
        <v>1</v>
      </c>
      <c r="AI34" s="62">
        <v>45078</v>
      </c>
      <c r="AJ34" s="62">
        <v>45291</v>
      </c>
      <c r="AK34" s="26" t="s">
        <v>108</v>
      </c>
      <c r="AL34" s="44" t="s">
        <v>94</v>
      </c>
      <c r="AM34" s="44" t="s">
        <v>95</v>
      </c>
      <c r="AN34" s="43" t="s">
        <v>46</v>
      </c>
      <c r="AO34" s="25" t="s">
        <v>47</v>
      </c>
    </row>
    <row r="35" spans="1:42" s="28" customFormat="1" ht="60" hidden="1" x14ac:dyDescent="0.25">
      <c r="A35" s="43" t="s">
        <v>40</v>
      </c>
      <c r="B35" s="60" t="s">
        <v>41</v>
      </c>
      <c r="C35" s="60">
        <v>526</v>
      </c>
      <c r="D35" s="60" t="s">
        <v>70</v>
      </c>
      <c r="E35" s="60" t="s">
        <v>70</v>
      </c>
      <c r="F35" s="44" t="s">
        <v>114</v>
      </c>
      <c r="G35" s="44" t="s">
        <v>115</v>
      </c>
      <c r="H35" s="33">
        <v>0.25</v>
      </c>
      <c r="I35" s="229">
        <f>+H35+H36+H37</f>
        <v>1</v>
      </c>
      <c r="J35" s="31"/>
      <c r="K35" s="31"/>
      <c r="L35" s="31"/>
      <c r="M35" s="31"/>
      <c r="N35" s="31"/>
      <c r="O35" s="31"/>
      <c r="P35" s="31">
        <v>0.5</v>
      </c>
      <c r="Q35" s="31"/>
      <c r="R35" s="31"/>
      <c r="S35" s="31"/>
      <c r="T35" s="31"/>
      <c r="U35" s="31"/>
      <c r="V35" s="31"/>
      <c r="W35" s="31"/>
      <c r="X35" s="31">
        <v>0.5</v>
      </c>
      <c r="Y35" s="31"/>
      <c r="Z35" s="31"/>
      <c r="AA35" s="31"/>
      <c r="AB35" s="31"/>
      <c r="AC35" s="31"/>
      <c r="AD35" s="31"/>
      <c r="AE35" s="31"/>
      <c r="AF35" s="31"/>
      <c r="AG35" s="31"/>
      <c r="AH35" s="31">
        <f t="shared" si="0"/>
        <v>1</v>
      </c>
      <c r="AI35" s="62">
        <v>45017</v>
      </c>
      <c r="AJ35" s="62">
        <v>45169</v>
      </c>
      <c r="AK35" s="26" t="s">
        <v>116</v>
      </c>
      <c r="AL35" s="44" t="s">
        <v>94</v>
      </c>
      <c r="AM35" s="44" t="s">
        <v>95</v>
      </c>
      <c r="AN35" s="43" t="s">
        <v>46</v>
      </c>
      <c r="AO35" s="25" t="s">
        <v>47</v>
      </c>
    </row>
    <row r="36" spans="1:42" s="28" customFormat="1" ht="98.25" hidden="1" customHeight="1" x14ac:dyDescent="0.25">
      <c r="A36" s="43" t="s">
        <v>40</v>
      </c>
      <c r="B36" s="60" t="s">
        <v>41</v>
      </c>
      <c r="C36" s="60">
        <v>526</v>
      </c>
      <c r="D36" s="60" t="s">
        <v>70</v>
      </c>
      <c r="E36" s="60" t="s">
        <v>70</v>
      </c>
      <c r="F36" s="44" t="s">
        <v>114</v>
      </c>
      <c r="G36" s="44" t="s">
        <v>117</v>
      </c>
      <c r="H36" s="33">
        <v>0.25</v>
      </c>
      <c r="I36" s="230"/>
      <c r="J36" s="31"/>
      <c r="K36" s="31"/>
      <c r="L36" s="31"/>
      <c r="M36" s="31"/>
      <c r="N36" s="31"/>
      <c r="O36" s="31"/>
      <c r="P36" s="31"/>
      <c r="Q36" s="31"/>
      <c r="R36" s="31"/>
      <c r="S36" s="31"/>
      <c r="T36" s="31">
        <v>0.5</v>
      </c>
      <c r="U36" s="31"/>
      <c r="V36" s="31"/>
      <c r="W36" s="31"/>
      <c r="X36" s="31"/>
      <c r="Y36" s="31"/>
      <c r="Z36" s="31"/>
      <c r="AA36" s="31"/>
      <c r="AB36" s="31"/>
      <c r="AC36" s="31"/>
      <c r="AD36" s="31"/>
      <c r="AE36" s="31"/>
      <c r="AF36" s="31">
        <v>0.5</v>
      </c>
      <c r="AG36" s="31"/>
      <c r="AH36" s="31">
        <f t="shared" si="0"/>
        <v>1</v>
      </c>
      <c r="AI36" s="62">
        <v>44928</v>
      </c>
      <c r="AJ36" s="62">
        <v>45291</v>
      </c>
      <c r="AK36" s="26" t="s">
        <v>118</v>
      </c>
      <c r="AL36" s="44" t="s">
        <v>94</v>
      </c>
      <c r="AM36" s="44" t="s">
        <v>95</v>
      </c>
      <c r="AN36" s="43" t="s">
        <v>46</v>
      </c>
      <c r="AO36" s="25" t="s">
        <v>47</v>
      </c>
    </row>
    <row r="37" spans="1:42" s="28" customFormat="1" ht="111" hidden="1" customHeight="1" x14ac:dyDescent="0.25">
      <c r="A37" s="43" t="s">
        <v>40</v>
      </c>
      <c r="B37" s="60" t="s">
        <v>41</v>
      </c>
      <c r="C37" s="60">
        <v>526</v>
      </c>
      <c r="D37" s="60" t="s">
        <v>70</v>
      </c>
      <c r="E37" s="60" t="s">
        <v>70</v>
      </c>
      <c r="F37" s="44" t="s">
        <v>114</v>
      </c>
      <c r="G37" s="44" t="s">
        <v>119</v>
      </c>
      <c r="H37" s="33">
        <v>0.5</v>
      </c>
      <c r="I37" s="231"/>
      <c r="J37" s="31"/>
      <c r="K37" s="31"/>
      <c r="L37" s="31"/>
      <c r="M37" s="31"/>
      <c r="N37" s="31">
        <v>0.5</v>
      </c>
      <c r="O37" s="31"/>
      <c r="P37" s="31"/>
      <c r="Q37" s="31"/>
      <c r="R37" s="31"/>
      <c r="S37" s="31"/>
      <c r="T37" s="31"/>
      <c r="U37" s="31"/>
      <c r="V37" s="31"/>
      <c r="W37" s="31"/>
      <c r="X37" s="31"/>
      <c r="Y37" s="31"/>
      <c r="Z37" s="31">
        <v>0.5</v>
      </c>
      <c r="AA37" s="31"/>
      <c r="AB37" s="31"/>
      <c r="AC37" s="31"/>
      <c r="AD37" s="31"/>
      <c r="AE37" s="31"/>
      <c r="AF37" s="31"/>
      <c r="AG37" s="31"/>
      <c r="AH37" s="31">
        <f t="shared" si="0"/>
        <v>1</v>
      </c>
      <c r="AI37" s="62">
        <v>44986</v>
      </c>
      <c r="AJ37" s="62">
        <v>45199</v>
      </c>
      <c r="AK37" s="26" t="s">
        <v>120</v>
      </c>
      <c r="AL37" s="44" t="s">
        <v>94</v>
      </c>
      <c r="AM37" s="44" t="s">
        <v>95</v>
      </c>
      <c r="AN37" s="43" t="s">
        <v>46</v>
      </c>
      <c r="AO37" s="25" t="s">
        <v>47</v>
      </c>
    </row>
    <row r="38" spans="1:42" s="28" customFormat="1" ht="60" hidden="1" x14ac:dyDescent="0.25">
      <c r="A38" s="43" t="s">
        <v>40</v>
      </c>
      <c r="B38" s="60" t="s">
        <v>41</v>
      </c>
      <c r="C38" s="60">
        <v>526</v>
      </c>
      <c r="D38" s="60" t="s">
        <v>70</v>
      </c>
      <c r="E38" s="60" t="s">
        <v>70</v>
      </c>
      <c r="F38" s="44" t="s">
        <v>121</v>
      </c>
      <c r="G38" s="44" t="s">
        <v>122</v>
      </c>
      <c r="H38" s="33">
        <v>0.2</v>
      </c>
      <c r="I38" s="229">
        <f>+H38+H39</f>
        <v>1</v>
      </c>
      <c r="J38" s="31"/>
      <c r="K38" s="31"/>
      <c r="L38" s="31">
        <v>1</v>
      </c>
      <c r="M38" s="31"/>
      <c r="N38" s="31"/>
      <c r="O38" s="31"/>
      <c r="P38" s="31"/>
      <c r="Q38" s="31"/>
      <c r="R38" s="31"/>
      <c r="S38" s="31"/>
      <c r="T38" s="31"/>
      <c r="U38" s="31"/>
      <c r="V38" s="31"/>
      <c r="W38" s="31"/>
      <c r="X38" s="31"/>
      <c r="Y38" s="31"/>
      <c r="Z38" s="31"/>
      <c r="AA38" s="31"/>
      <c r="AB38" s="31"/>
      <c r="AC38" s="31"/>
      <c r="AD38" s="31"/>
      <c r="AE38" s="31"/>
      <c r="AF38" s="31"/>
      <c r="AG38" s="31"/>
      <c r="AH38" s="31">
        <f t="shared" si="0"/>
        <v>1</v>
      </c>
      <c r="AI38" s="62">
        <v>44958</v>
      </c>
      <c r="AJ38" s="62">
        <v>44985</v>
      </c>
      <c r="AK38" s="26" t="s">
        <v>123</v>
      </c>
      <c r="AL38" s="44" t="s">
        <v>94</v>
      </c>
      <c r="AM38" s="44" t="s">
        <v>95</v>
      </c>
      <c r="AN38" s="43" t="s">
        <v>46</v>
      </c>
      <c r="AO38" s="25" t="s">
        <v>47</v>
      </c>
    </row>
    <row r="39" spans="1:42" s="28" customFormat="1" ht="60" hidden="1" x14ac:dyDescent="0.25">
      <c r="A39" s="43" t="s">
        <v>40</v>
      </c>
      <c r="B39" s="60" t="s">
        <v>41</v>
      </c>
      <c r="C39" s="60">
        <v>526</v>
      </c>
      <c r="D39" s="60" t="s">
        <v>70</v>
      </c>
      <c r="E39" s="60" t="s">
        <v>70</v>
      </c>
      <c r="F39" s="44" t="s">
        <v>121</v>
      </c>
      <c r="G39" s="44" t="s">
        <v>124</v>
      </c>
      <c r="H39" s="33">
        <v>0.8</v>
      </c>
      <c r="I39" s="231"/>
      <c r="J39" s="31"/>
      <c r="K39" s="31"/>
      <c r="L39" s="31"/>
      <c r="M39" s="31"/>
      <c r="N39" s="31"/>
      <c r="O39" s="31"/>
      <c r="P39" s="31">
        <v>0.25</v>
      </c>
      <c r="Q39" s="31"/>
      <c r="R39" s="31"/>
      <c r="S39" s="31"/>
      <c r="T39" s="31"/>
      <c r="U39" s="31"/>
      <c r="V39" s="31">
        <v>0.25</v>
      </c>
      <c r="W39" s="31"/>
      <c r="X39" s="31"/>
      <c r="Y39" s="31"/>
      <c r="Z39" s="31">
        <v>0.25</v>
      </c>
      <c r="AA39" s="31"/>
      <c r="AB39" s="31"/>
      <c r="AC39" s="31"/>
      <c r="AD39" s="31"/>
      <c r="AE39" s="31"/>
      <c r="AF39" s="31">
        <v>0.25</v>
      </c>
      <c r="AG39" s="31"/>
      <c r="AH39" s="31">
        <f>+J39+L39+N39+P39+R39+T39+V39+X39+Z39+AB39+AD39+AF39</f>
        <v>1</v>
      </c>
      <c r="AI39" s="62">
        <v>44986</v>
      </c>
      <c r="AJ39" s="62">
        <v>45291</v>
      </c>
      <c r="AK39" s="26" t="s">
        <v>108</v>
      </c>
      <c r="AL39" s="44" t="s">
        <v>94</v>
      </c>
      <c r="AM39" s="44" t="s">
        <v>95</v>
      </c>
      <c r="AN39" s="43" t="s">
        <v>46</v>
      </c>
      <c r="AO39" s="25" t="s">
        <v>47</v>
      </c>
    </row>
    <row r="40" spans="1:42" s="28" customFormat="1" ht="60" hidden="1" x14ac:dyDescent="0.25">
      <c r="A40" s="43" t="s">
        <v>40</v>
      </c>
      <c r="B40" s="60" t="s">
        <v>41</v>
      </c>
      <c r="C40" s="60">
        <v>526</v>
      </c>
      <c r="D40" s="60" t="s">
        <v>70</v>
      </c>
      <c r="E40" s="60" t="s">
        <v>70</v>
      </c>
      <c r="F40" s="44" t="s">
        <v>111</v>
      </c>
      <c r="G40" s="44" t="s">
        <v>112</v>
      </c>
      <c r="H40" s="33">
        <v>1</v>
      </c>
      <c r="I40" s="33">
        <v>1</v>
      </c>
      <c r="J40" s="31"/>
      <c r="K40" s="31"/>
      <c r="L40" s="31"/>
      <c r="M40" s="31"/>
      <c r="N40" s="30"/>
      <c r="O40" s="31"/>
      <c r="P40" s="31">
        <v>0.25</v>
      </c>
      <c r="Q40" s="31"/>
      <c r="R40" s="31"/>
      <c r="S40" s="31"/>
      <c r="T40" s="30"/>
      <c r="U40" s="31"/>
      <c r="V40" s="31">
        <v>0.25</v>
      </c>
      <c r="W40" s="31"/>
      <c r="X40" s="31"/>
      <c r="Y40" s="31"/>
      <c r="Z40" s="30"/>
      <c r="AA40" s="31"/>
      <c r="AB40" s="31">
        <v>0.25</v>
      </c>
      <c r="AC40" s="31"/>
      <c r="AD40" s="31"/>
      <c r="AE40" s="31"/>
      <c r="AF40" s="31">
        <v>0.25</v>
      </c>
      <c r="AG40" s="31"/>
      <c r="AH40" s="31">
        <f>+J40+L40+N40+P40+R40+T40+V40+X40+Z40+AB40+AD40+AF40</f>
        <v>1</v>
      </c>
      <c r="AI40" s="62">
        <v>44986</v>
      </c>
      <c r="AJ40" s="62">
        <v>45291</v>
      </c>
      <c r="AK40" s="26" t="s">
        <v>113</v>
      </c>
      <c r="AL40" s="44" t="s">
        <v>94</v>
      </c>
      <c r="AM40" s="44" t="s">
        <v>95</v>
      </c>
      <c r="AN40" s="43" t="s">
        <v>46</v>
      </c>
      <c r="AO40" s="25" t="s">
        <v>47</v>
      </c>
    </row>
    <row r="41" spans="1:42" s="166" customFormat="1" ht="67.5" hidden="1" customHeight="1" x14ac:dyDescent="0.25">
      <c r="A41" s="158" t="s">
        <v>40</v>
      </c>
      <c r="B41" s="159" t="s">
        <v>41</v>
      </c>
      <c r="C41" s="159">
        <v>527</v>
      </c>
      <c r="D41" s="159" t="s">
        <v>70</v>
      </c>
      <c r="E41" s="159" t="s">
        <v>70</v>
      </c>
      <c r="F41" s="160" t="s">
        <v>125</v>
      </c>
      <c r="G41" s="160" t="s">
        <v>126</v>
      </c>
      <c r="H41" s="161">
        <v>1</v>
      </c>
      <c r="I41" s="167">
        <f>+H41</f>
        <v>1</v>
      </c>
      <c r="J41" s="161" t="s">
        <v>127</v>
      </c>
      <c r="K41" s="161" t="s">
        <v>127</v>
      </c>
      <c r="L41" s="161" t="s">
        <v>127</v>
      </c>
      <c r="M41" s="161" t="s">
        <v>127</v>
      </c>
      <c r="N41" s="161" t="s">
        <v>127</v>
      </c>
      <c r="O41" s="161" t="s">
        <v>127</v>
      </c>
      <c r="P41" s="161">
        <v>0.3</v>
      </c>
      <c r="Q41" s="161" t="s">
        <v>127</v>
      </c>
      <c r="R41" s="161">
        <v>0.1</v>
      </c>
      <c r="S41" s="161" t="s">
        <v>127</v>
      </c>
      <c r="T41" s="161">
        <v>0.1</v>
      </c>
      <c r="U41" s="161" t="s">
        <v>127</v>
      </c>
      <c r="V41" s="161">
        <v>0.2</v>
      </c>
      <c r="W41" s="161" t="s">
        <v>127</v>
      </c>
      <c r="X41" s="161">
        <v>0.3</v>
      </c>
      <c r="Y41" s="161" t="s">
        <v>127</v>
      </c>
      <c r="Z41" s="161" t="s">
        <v>127</v>
      </c>
      <c r="AA41" s="161" t="s">
        <v>127</v>
      </c>
      <c r="AB41" s="161" t="s">
        <v>127</v>
      </c>
      <c r="AC41" s="161" t="s">
        <v>127</v>
      </c>
      <c r="AD41" s="161" t="s">
        <v>127</v>
      </c>
      <c r="AE41" s="161" t="s">
        <v>127</v>
      </c>
      <c r="AF41" s="161" t="s">
        <v>127</v>
      </c>
      <c r="AG41" s="161" t="s">
        <v>127</v>
      </c>
      <c r="AH41" s="161">
        <v>1</v>
      </c>
      <c r="AI41" s="168">
        <v>45017</v>
      </c>
      <c r="AJ41" s="168">
        <v>45169</v>
      </c>
      <c r="AK41" s="158" t="s">
        <v>128</v>
      </c>
      <c r="AL41" s="158" t="s">
        <v>702</v>
      </c>
      <c r="AM41" s="158" t="s">
        <v>808</v>
      </c>
      <c r="AN41" s="158" t="s">
        <v>809</v>
      </c>
      <c r="AO41" s="158" t="s">
        <v>810</v>
      </c>
      <c r="AP41" s="165"/>
    </row>
    <row r="42" spans="1:42" s="28" customFormat="1" ht="60" hidden="1" x14ac:dyDescent="0.25">
      <c r="A42" s="43" t="s">
        <v>40</v>
      </c>
      <c r="B42" s="60" t="s">
        <v>41</v>
      </c>
      <c r="C42" s="60">
        <v>527</v>
      </c>
      <c r="D42" s="60" t="s">
        <v>70</v>
      </c>
      <c r="E42" s="60" t="s">
        <v>70</v>
      </c>
      <c r="F42" s="44" t="s">
        <v>129</v>
      </c>
      <c r="G42" s="44" t="s">
        <v>130</v>
      </c>
      <c r="H42" s="31">
        <v>0.2</v>
      </c>
      <c r="I42" s="244">
        <f>SUM(H42:H46)</f>
        <v>1</v>
      </c>
      <c r="J42" s="63">
        <v>0.1</v>
      </c>
      <c r="K42" s="60"/>
      <c r="L42" s="63">
        <v>0.1</v>
      </c>
      <c r="M42" s="60"/>
      <c r="N42" s="63">
        <v>0.05</v>
      </c>
      <c r="O42" s="60"/>
      <c r="P42" s="63">
        <v>0.05</v>
      </c>
      <c r="Q42" s="60"/>
      <c r="R42" s="63">
        <v>0.05</v>
      </c>
      <c r="S42" s="60"/>
      <c r="T42" s="63">
        <v>0.05</v>
      </c>
      <c r="U42" s="60"/>
      <c r="V42" s="63">
        <v>0.1</v>
      </c>
      <c r="W42" s="60"/>
      <c r="X42" s="63">
        <v>0.1</v>
      </c>
      <c r="Y42" s="60"/>
      <c r="Z42" s="63">
        <v>0.1</v>
      </c>
      <c r="AA42" s="60"/>
      <c r="AB42" s="63">
        <v>0.1</v>
      </c>
      <c r="AC42" s="60"/>
      <c r="AD42" s="63">
        <v>0.1</v>
      </c>
      <c r="AE42" s="60"/>
      <c r="AF42" s="63">
        <v>0.1</v>
      </c>
      <c r="AG42" s="60"/>
      <c r="AH42" s="31">
        <f t="shared" si="0"/>
        <v>0.99999999999999989</v>
      </c>
      <c r="AI42" s="64">
        <v>44927</v>
      </c>
      <c r="AJ42" s="64">
        <v>45291</v>
      </c>
      <c r="AK42" s="43" t="s">
        <v>131</v>
      </c>
      <c r="AL42" s="43" t="s">
        <v>69</v>
      </c>
      <c r="AM42" s="43" t="s">
        <v>705</v>
      </c>
      <c r="AN42" s="43" t="s">
        <v>46</v>
      </c>
      <c r="AO42" s="25" t="s">
        <v>47</v>
      </c>
    </row>
    <row r="43" spans="1:42" s="28" customFormat="1" ht="75" hidden="1" x14ac:dyDescent="0.25">
      <c r="A43" s="43" t="s">
        <v>40</v>
      </c>
      <c r="B43" s="60" t="s">
        <v>41</v>
      </c>
      <c r="C43" s="60">
        <v>527</v>
      </c>
      <c r="D43" s="60" t="s">
        <v>70</v>
      </c>
      <c r="E43" s="60" t="s">
        <v>70</v>
      </c>
      <c r="F43" s="44" t="s">
        <v>129</v>
      </c>
      <c r="G43" s="44" t="s">
        <v>132</v>
      </c>
      <c r="H43" s="31">
        <v>0.25</v>
      </c>
      <c r="I43" s="237"/>
      <c r="J43" s="60"/>
      <c r="K43" s="60"/>
      <c r="L43" s="60"/>
      <c r="M43" s="60"/>
      <c r="N43" s="60"/>
      <c r="O43" s="60"/>
      <c r="P43" s="60"/>
      <c r="Q43" s="60"/>
      <c r="R43" s="60"/>
      <c r="S43" s="60"/>
      <c r="T43" s="63">
        <v>0.5</v>
      </c>
      <c r="U43" s="60"/>
      <c r="V43" s="63">
        <v>0.5</v>
      </c>
      <c r="W43" s="60"/>
      <c r="X43" s="60"/>
      <c r="Y43" s="60"/>
      <c r="Z43" s="60"/>
      <c r="AA43" s="60"/>
      <c r="AB43" s="60"/>
      <c r="AC43" s="60"/>
      <c r="AD43" s="60"/>
      <c r="AE43" s="60"/>
      <c r="AF43" s="60"/>
      <c r="AG43" s="60"/>
      <c r="AH43" s="31">
        <f t="shared" si="0"/>
        <v>1</v>
      </c>
      <c r="AI43" s="64">
        <v>45078</v>
      </c>
      <c r="AJ43" s="64">
        <v>45137</v>
      </c>
      <c r="AK43" s="43" t="s">
        <v>133</v>
      </c>
      <c r="AL43" s="43" t="s">
        <v>698</v>
      </c>
      <c r="AM43" s="43" t="s">
        <v>705</v>
      </c>
      <c r="AN43" s="43" t="s">
        <v>46</v>
      </c>
      <c r="AO43" s="25" t="s">
        <v>47</v>
      </c>
    </row>
    <row r="44" spans="1:42" s="28" customFormat="1" ht="60" hidden="1" x14ac:dyDescent="0.25">
      <c r="A44" s="43" t="s">
        <v>40</v>
      </c>
      <c r="B44" s="60" t="s">
        <v>41</v>
      </c>
      <c r="C44" s="60">
        <v>527</v>
      </c>
      <c r="D44" s="60" t="s">
        <v>70</v>
      </c>
      <c r="E44" s="60" t="s">
        <v>70</v>
      </c>
      <c r="F44" s="44" t="s">
        <v>129</v>
      </c>
      <c r="G44" s="44" t="s">
        <v>134</v>
      </c>
      <c r="H44" s="31">
        <v>0.15</v>
      </c>
      <c r="I44" s="237"/>
      <c r="J44" s="60"/>
      <c r="K44" s="60"/>
      <c r="L44" s="63">
        <v>0.33</v>
      </c>
      <c r="M44" s="60"/>
      <c r="N44" s="63">
        <v>0.33</v>
      </c>
      <c r="O44" s="60"/>
      <c r="P44" s="63">
        <v>0.34</v>
      </c>
      <c r="Q44" s="60"/>
      <c r="R44" s="63"/>
      <c r="S44" s="60"/>
      <c r="T44" s="63"/>
      <c r="U44" s="60"/>
      <c r="V44" s="63"/>
      <c r="W44" s="60"/>
      <c r="X44" s="60"/>
      <c r="Y44" s="60"/>
      <c r="Z44" s="60"/>
      <c r="AA44" s="60"/>
      <c r="AB44" s="60"/>
      <c r="AC44" s="60"/>
      <c r="AD44" s="60"/>
      <c r="AE44" s="60"/>
      <c r="AF44" s="60"/>
      <c r="AG44" s="60"/>
      <c r="AH44" s="31">
        <f t="shared" si="0"/>
        <v>1</v>
      </c>
      <c r="AI44" s="64">
        <v>44958</v>
      </c>
      <c r="AJ44" s="64">
        <v>45046</v>
      </c>
      <c r="AK44" s="43" t="s">
        <v>135</v>
      </c>
      <c r="AL44" s="43" t="s">
        <v>69</v>
      </c>
      <c r="AM44" s="43" t="s">
        <v>705</v>
      </c>
      <c r="AN44" s="43" t="s">
        <v>46</v>
      </c>
      <c r="AO44" s="25" t="s">
        <v>47</v>
      </c>
    </row>
    <row r="45" spans="1:42" s="28" customFormat="1" ht="75" hidden="1" x14ac:dyDescent="0.25">
      <c r="A45" s="43" t="s">
        <v>40</v>
      </c>
      <c r="B45" s="60" t="s">
        <v>41</v>
      </c>
      <c r="C45" s="60">
        <v>527</v>
      </c>
      <c r="D45" s="60" t="s">
        <v>70</v>
      </c>
      <c r="E45" s="60" t="s">
        <v>70</v>
      </c>
      <c r="F45" s="44" t="s">
        <v>129</v>
      </c>
      <c r="G45" s="44" t="s">
        <v>136</v>
      </c>
      <c r="H45" s="31">
        <v>0.2</v>
      </c>
      <c r="I45" s="237"/>
      <c r="J45" s="60"/>
      <c r="K45" s="60"/>
      <c r="L45" s="60"/>
      <c r="M45" s="60"/>
      <c r="N45" s="60"/>
      <c r="O45" s="60"/>
      <c r="P45" s="60"/>
      <c r="Q45" s="60"/>
      <c r="R45" s="63">
        <v>1</v>
      </c>
      <c r="S45" s="60"/>
      <c r="T45" s="63"/>
      <c r="U45" s="60"/>
      <c r="V45" s="60"/>
      <c r="W45" s="60"/>
      <c r="X45" s="60"/>
      <c r="Y45" s="60"/>
      <c r="Z45" s="60"/>
      <c r="AA45" s="60"/>
      <c r="AB45" s="60"/>
      <c r="AC45" s="60"/>
      <c r="AD45" s="60"/>
      <c r="AE45" s="60"/>
      <c r="AF45" s="60"/>
      <c r="AG45" s="60"/>
      <c r="AH45" s="31">
        <f t="shared" si="0"/>
        <v>1</v>
      </c>
      <c r="AI45" s="64">
        <v>45047</v>
      </c>
      <c r="AJ45" s="64">
        <v>45076</v>
      </c>
      <c r="AK45" s="43" t="s">
        <v>137</v>
      </c>
      <c r="AL45" s="43" t="s">
        <v>698</v>
      </c>
      <c r="AM45" s="43" t="s">
        <v>705</v>
      </c>
      <c r="AN45" s="43" t="s">
        <v>46</v>
      </c>
      <c r="AO45" s="25" t="s">
        <v>47</v>
      </c>
    </row>
    <row r="46" spans="1:42" s="28" customFormat="1" ht="60" hidden="1" x14ac:dyDescent="0.25">
      <c r="A46" s="43" t="s">
        <v>40</v>
      </c>
      <c r="B46" s="60" t="s">
        <v>41</v>
      </c>
      <c r="C46" s="60">
        <v>527</v>
      </c>
      <c r="D46" s="60" t="s">
        <v>70</v>
      </c>
      <c r="E46" s="60" t="s">
        <v>70</v>
      </c>
      <c r="F46" s="44" t="s">
        <v>129</v>
      </c>
      <c r="G46" s="44" t="s">
        <v>138</v>
      </c>
      <c r="H46" s="31">
        <v>0.2</v>
      </c>
      <c r="I46" s="237"/>
      <c r="J46" s="60"/>
      <c r="K46" s="60"/>
      <c r="L46" s="60"/>
      <c r="M46" s="60"/>
      <c r="N46" s="63">
        <v>0.5</v>
      </c>
      <c r="O46" s="60"/>
      <c r="P46" s="60"/>
      <c r="Q46" s="60"/>
      <c r="R46" s="60"/>
      <c r="S46" s="60"/>
      <c r="T46" s="60"/>
      <c r="U46" s="60"/>
      <c r="V46" s="60"/>
      <c r="W46" s="60"/>
      <c r="X46" s="60"/>
      <c r="Y46" s="60"/>
      <c r="Z46" s="63">
        <v>0.5</v>
      </c>
      <c r="AA46" s="60"/>
      <c r="AB46" s="60"/>
      <c r="AC46" s="60"/>
      <c r="AD46" s="60"/>
      <c r="AE46" s="60"/>
      <c r="AF46" s="60"/>
      <c r="AG46" s="60"/>
      <c r="AH46" s="31">
        <f t="shared" si="0"/>
        <v>1</v>
      </c>
      <c r="AI46" s="64">
        <v>44986</v>
      </c>
      <c r="AJ46" s="64">
        <v>45199</v>
      </c>
      <c r="AK46" s="43" t="s">
        <v>139</v>
      </c>
      <c r="AL46" s="43" t="s">
        <v>69</v>
      </c>
      <c r="AM46" s="43" t="s">
        <v>705</v>
      </c>
      <c r="AN46" s="43" t="s">
        <v>46</v>
      </c>
      <c r="AO46" s="25" t="s">
        <v>47</v>
      </c>
    </row>
    <row r="47" spans="1:42" s="28" customFormat="1" ht="75" hidden="1" x14ac:dyDescent="0.25">
      <c r="A47" s="43" t="s">
        <v>40</v>
      </c>
      <c r="B47" s="60" t="s">
        <v>41</v>
      </c>
      <c r="C47" s="60">
        <v>527</v>
      </c>
      <c r="D47" s="60" t="s">
        <v>70</v>
      </c>
      <c r="E47" s="60" t="s">
        <v>70</v>
      </c>
      <c r="F47" s="44" t="s">
        <v>140</v>
      </c>
      <c r="G47" s="44" t="s">
        <v>141</v>
      </c>
      <c r="H47" s="33">
        <v>0.5</v>
      </c>
      <c r="I47" s="240">
        <f>+H47+H48</f>
        <v>1</v>
      </c>
      <c r="J47" s="60"/>
      <c r="K47" s="60"/>
      <c r="L47" s="60"/>
      <c r="M47" s="60"/>
      <c r="N47" s="60"/>
      <c r="O47" s="60"/>
      <c r="P47" s="63">
        <v>0.33</v>
      </c>
      <c r="Q47" s="60"/>
      <c r="R47" s="63">
        <v>0.33</v>
      </c>
      <c r="S47" s="60"/>
      <c r="T47" s="63">
        <v>0.34</v>
      </c>
      <c r="U47" s="60"/>
      <c r="V47" s="60"/>
      <c r="W47" s="60"/>
      <c r="X47" s="60"/>
      <c r="Y47" s="60"/>
      <c r="Z47" s="60"/>
      <c r="AA47" s="60"/>
      <c r="AB47" s="60"/>
      <c r="AC47" s="60"/>
      <c r="AD47" s="60"/>
      <c r="AE47" s="60"/>
      <c r="AF47" s="60"/>
      <c r="AG47" s="60"/>
      <c r="AH47" s="31">
        <f t="shared" si="0"/>
        <v>1</v>
      </c>
      <c r="AI47" s="64">
        <v>45017</v>
      </c>
      <c r="AJ47" s="64">
        <v>45107</v>
      </c>
      <c r="AK47" s="43" t="s">
        <v>142</v>
      </c>
      <c r="AL47" s="43" t="s">
        <v>698</v>
      </c>
      <c r="AM47" s="43" t="s">
        <v>705</v>
      </c>
      <c r="AN47" s="43" t="s">
        <v>46</v>
      </c>
      <c r="AO47" s="25" t="s">
        <v>47</v>
      </c>
    </row>
    <row r="48" spans="1:42" s="28" customFormat="1" ht="88.5" hidden="1" customHeight="1" x14ac:dyDescent="0.25">
      <c r="A48" s="43" t="s">
        <v>40</v>
      </c>
      <c r="B48" s="60" t="s">
        <v>41</v>
      </c>
      <c r="C48" s="60">
        <v>527</v>
      </c>
      <c r="D48" s="60" t="s">
        <v>70</v>
      </c>
      <c r="E48" s="60" t="s">
        <v>70</v>
      </c>
      <c r="F48" s="44" t="s">
        <v>140</v>
      </c>
      <c r="G48" s="44" t="s">
        <v>143</v>
      </c>
      <c r="H48" s="33">
        <v>0.5</v>
      </c>
      <c r="I48" s="258"/>
      <c r="J48" s="60"/>
      <c r="K48" s="60"/>
      <c r="L48" s="60"/>
      <c r="M48" s="60"/>
      <c r="N48" s="60"/>
      <c r="O48" s="60"/>
      <c r="P48" s="63">
        <v>0.2</v>
      </c>
      <c r="Q48" s="60"/>
      <c r="R48" s="63">
        <v>0.2</v>
      </c>
      <c r="S48" s="60"/>
      <c r="T48" s="63">
        <v>0.2</v>
      </c>
      <c r="U48" s="60"/>
      <c r="V48" s="63">
        <v>0.2</v>
      </c>
      <c r="W48" s="60"/>
      <c r="X48" s="63">
        <v>0.2</v>
      </c>
      <c r="Y48" s="60"/>
      <c r="Z48" s="60"/>
      <c r="AA48" s="60"/>
      <c r="AB48" s="60"/>
      <c r="AC48" s="60"/>
      <c r="AD48" s="60"/>
      <c r="AE48" s="60"/>
      <c r="AF48" s="60"/>
      <c r="AG48" s="60"/>
      <c r="AH48" s="31">
        <f t="shared" si="0"/>
        <v>1</v>
      </c>
      <c r="AI48" s="64">
        <v>45017</v>
      </c>
      <c r="AJ48" s="64">
        <v>45168</v>
      </c>
      <c r="AK48" s="43" t="s">
        <v>144</v>
      </c>
      <c r="AL48" s="43" t="s">
        <v>698</v>
      </c>
      <c r="AM48" s="43" t="s">
        <v>705</v>
      </c>
      <c r="AN48" s="43" t="s">
        <v>46</v>
      </c>
      <c r="AO48" s="25" t="s">
        <v>47</v>
      </c>
    </row>
    <row r="49" spans="1:41" s="28" customFormat="1" ht="75" hidden="1" x14ac:dyDescent="0.25">
      <c r="A49" s="43" t="s">
        <v>40</v>
      </c>
      <c r="B49" s="60" t="s">
        <v>41</v>
      </c>
      <c r="C49" s="60">
        <v>527</v>
      </c>
      <c r="D49" s="60" t="s">
        <v>70</v>
      </c>
      <c r="E49" s="60" t="s">
        <v>70</v>
      </c>
      <c r="F49" s="44" t="s">
        <v>145</v>
      </c>
      <c r="G49" s="44" t="s">
        <v>146</v>
      </c>
      <c r="H49" s="33">
        <v>0.5</v>
      </c>
      <c r="I49" s="244">
        <f>SUM(H49:H50)</f>
        <v>1</v>
      </c>
      <c r="J49" s="63">
        <v>0.33329999999999999</v>
      </c>
      <c r="K49" s="66"/>
      <c r="L49" s="63">
        <v>0.33329999999999999</v>
      </c>
      <c r="M49" s="66"/>
      <c r="N49" s="63">
        <v>0.33329999999999999</v>
      </c>
      <c r="O49" s="60"/>
      <c r="P49" s="60"/>
      <c r="Q49" s="60"/>
      <c r="R49" s="60"/>
      <c r="S49" s="60"/>
      <c r="T49" s="63"/>
      <c r="U49" s="60"/>
      <c r="V49" s="60"/>
      <c r="W49" s="60"/>
      <c r="X49" s="60"/>
      <c r="Y49" s="60"/>
      <c r="Z49" s="63"/>
      <c r="AA49" s="60"/>
      <c r="AB49" s="60"/>
      <c r="AC49" s="60"/>
      <c r="AD49" s="60"/>
      <c r="AE49" s="60"/>
      <c r="AF49" s="63"/>
      <c r="AG49" s="60"/>
      <c r="AH49" s="31">
        <f t="shared" si="0"/>
        <v>0.99990000000000001</v>
      </c>
      <c r="AI49" s="64">
        <v>44928</v>
      </c>
      <c r="AJ49" s="64">
        <v>45016</v>
      </c>
      <c r="AK49" s="43" t="s">
        <v>147</v>
      </c>
      <c r="AL49" s="43" t="s">
        <v>698</v>
      </c>
      <c r="AM49" s="43" t="s">
        <v>705</v>
      </c>
      <c r="AN49" s="43" t="s">
        <v>46</v>
      </c>
      <c r="AO49" s="25" t="s">
        <v>47</v>
      </c>
    </row>
    <row r="50" spans="1:41" s="28" customFormat="1" ht="75" hidden="1" x14ac:dyDescent="0.25">
      <c r="A50" s="43" t="s">
        <v>40</v>
      </c>
      <c r="B50" s="60" t="s">
        <v>41</v>
      </c>
      <c r="C50" s="60">
        <v>527</v>
      </c>
      <c r="D50" s="60" t="s">
        <v>70</v>
      </c>
      <c r="E50" s="60" t="s">
        <v>70</v>
      </c>
      <c r="F50" s="44" t="s">
        <v>145</v>
      </c>
      <c r="G50" s="44" t="s">
        <v>148</v>
      </c>
      <c r="H50" s="33">
        <v>0.5</v>
      </c>
      <c r="I50" s="237"/>
      <c r="J50" s="60"/>
      <c r="K50" s="60"/>
      <c r="L50" s="60"/>
      <c r="M50" s="60"/>
      <c r="N50" s="60"/>
      <c r="O50" s="60"/>
      <c r="P50" s="63"/>
      <c r="Q50" s="60"/>
      <c r="R50" s="63"/>
      <c r="S50" s="60"/>
      <c r="T50" s="60"/>
      <c r="U50" s="60"/>
      <c r="V50" s="63">
        <v>0.5</v>
      </c>
      <c r="W50" s="60"/>
      <c r="X50" s="63">
        <v>0.5</v>
      </c>
      <c r="Y50" s="60"/>
      <c r="Z50" s="63"/>
      <c r="AA50" s="60"/>
      <c r="AB50" s="60"/>
      <c r="AC50" s="60"/>
      <c r="AD50" s="60"/>
      <c r="AE50" s="60"/>
      <c r="AF50" s="60"/>
      <c r="AG50" s="60"/>
      <c r="AH50" s="31">
        <f t="shared" si="0"/>
        <v>1</v>
      </c>
      <c r="AI50" s="64">
        <v>45108</v>
      </c>
      <c r="AJ50" s="64">
        <v>45199</v>
      </c>
      <c r="AK50" s="43" t="s">
        <v>145</v>
      </c>
      <c r="AL50" s="43" t="s">
        <v>698</v>
      </c>
      <c r="AM50" s="43" t="s">
        <v>705</v>
      </c>
      <c r="AN50" s="43" t="s">
        <v>46</v>
      </c>
      <c r="AO50" s="25" t="s">
        <v>47</v>
      </c>
    </row>
    <row r="51" spans="1:41" s="28" customFormat="1" ht="60" hidden="1" x14ac:dyDescent="0.25">
      <c r="A51" s="43" t="s">
        <v>40</v>
      </c>
      <c r="B51" s="60" t="s">
        <v>41</v>
      </c>
      <c r="C51" s="60">
        <v>526</v>
      </c>
      <c r="D51" s="60" t="s">
        <v>70</v>
      </c>
      <c r="E51" s="60" t="s">
        <v>70</v>
      </c>
      <c r="F51" s="44" t="s">
        <v>149</v>
      </c>
      <c r="G51" s="44" t="s">
        <v>150</v>
      </c>
      <c r="H51" s="33">
        <v>1</v>
      </c>
      <c r="I51" s="63">
        <v>1</v>
      </c>
      <c r="J51" s="60"/>
      <c r="K51" s="60"/>
      <c r="L51" s="60"/>
      <c r="M51" s="60"/>
      <c r="N51" s="60"/>
      <c r="O51" s="60"/>
      <c r="P51" s="60"/>
      <c r="Q51" s="60"/>
      <c r="R51" s="60"/>
      <c r="S51" s="60"/>
      <c r="T51" s="60"/>
      <c r="U51" s="60"/>
      <c r="V51" s="63"/>
      <c r="W51" s="60"/>
      <c r="X51" s="63"/>
      <c r="Y51" s="60"/>
      <c r="Z51" s="63">
        <v>0.2</v>
      </c>
      <c r="AA51" s="60"/>
      <c r="AB51" s="63">
        <v>0.2</v>
      </c>
      <c r="AC51" s="60"/>
      <c r="AD51" s="63">
        <v>0.3</v>
      </c>
      <c r="AE51" s="60"/>
      <c r="AF51" s="67">
        <v>0.3</v>
      </c>
      <c r="AG51" s="60"/>
      <c r="AH51" s="31">
        <v>1</v>
      </c>
      <c r="AI51" s="64">
        <v>45170</v>
      </c>
      <c r="AJ51" s="64">
        <v>45290</v>
      </c>
      <c r="AK51" s="43" t="s">
        <v>151</v>
      </c>
      <c r="AL51" s="43" t="s">
        <v>69</v>
      </c>
      <c r="AM51" s="43" t="s">
        <v>746</v>
      </c>
      <c r="AN51" s="43" t="s">
        <v>46</v>
      </c>
      <c r="AO51" s="25" t="s">
        <v>47</v>
      </c>
    </row>
    <row r="52" spans="1:41" ht="143.25" hidden="1" customHeight="1" x14ac:dyDescent="0.25">
      <c r="A52" s="43" t="s">
        <v>152</v>
      </c>
      <c r="B52" s="60" t="s">
        <v>153</v>
      </c>
      <c r="C52" s="60">
        <v>329</v>
      </c>
      <c r="D52" s="240">
        <v>0.25</v>
      </c>
      <c r="E52" s="254">
        <v>1006256289</v>
      </c>
      <c r="F52" s="43" t="s">
        <v>154</v>
      </c>
      <c r="G52" s="43" t="s">
        <v>155</v>
      </c>
      <c r="H52" s="33">
        <v>0.2</v>
      </c>
      <c r="I52" s="260">
        <f>+H52+H53+H54+H55+H56+H57+H58</f>
        <v>0.99999999999999989</v>
      </c>
      <c r="J52" s="31">
        <v>0.05</v>
      </c>
      <c r="K52" s="31"/>
      <c r="L52" s="31">
        <v>0.05</v>
      </c>
      <c r="M52" s="31"/>
      <c r="N52" s="31">
        <v>0.09</v>
      </c>
      <c r="O52" s="31"/>
      <c r="P52" s="31">
        <v>0.09</v>
      </c>
      <c r="Q52" s="31"/>
      <c r="R52" s="31">
        <v>0.09</v>
      </c>
      <c r="S52" s="31"/>
      <c r="T52" s="31">
        <v>0.09</v>
      </c>
      <c r="U52" s="31"/>
      <c r="V52" s="31">
        <v>0.09</v>
      </c>
      <c r="W52" s="31"/>
      <c r="X52" s="31">
        <v>0.09</v>
      </c>
      <c r="Y52" s="31"/>
      <c r="Z52" s="31">
        <v>0.09</v>
      </c>
      <c r="AA52" s="31"/>
      <c r="AB52" s="31">
        <v>0.09</v>
      </c>
      <c r="AC52" s="31"/>
      <c r="AD52" s="31">
        <v>0.09</v>
      </c>
      <c r="AE52" s="31"/>
      <c r="AF52" s="31">
        <v>0.09</v>
      </c>
      <c r="AG52" s="33"/>
      <c r="AH52" s="31">
        <f t="shared" si="0"/>
        <v>0.99999999999999978</v>
      </c>
      <c r="AI52" s="64">
        <v>44928</v>
      </c>
      <c r="AJ52" s="64">
        <v>45291</v>
      </c>
      <c r="AK52" s="43" t="s">
        <v>156</v>
      </c>
      <c r="AL52" s="43" t="s">
        <v>157</v>
      </c>
      <c r="AM52" s="43" t="s">
        <v>158</v>
      </c>
      <c r="AN52" s="43" t="s">
        <v>159</v>
      </c>
      <c r="AO52" s="43" t="s">
        <v>160</v>
      </c>
    </row>
    <row r="53" spans="1:41" ht="75" hidden="1" x14ac:dyDescent="0.25">
      <c r="A53" s="43" t="s">
        <v>152</v>
      </c>
      <c r="B53" s="60" t="s">
        <v>153</v>
      </c>
      <c r="C53" s="60">
        <v>329</v>
      </c>
      <c r="D53" s="227"/>
      <c r="E53" s="255"/>
      <c r="F53" s="43" t="s">
        <v>154</v>
      </c>
      <c r="G53" s="44" t="s">
        <v>161</v>
      </c>
      <c r="H53" s="33">
        <v>0.1</v>
      </c>
      <c r="I53" s="260"/>
      <c r="J53" s="33"/>
      <c r="K53" s="33"/>
      <c r="L53" s="33"/>
      <c r="M53" s="33"/>
      <c r="N53" s="33">
        <v>0.25</v>
      </c>
      <c r="O53" s="33"/>
      <c r="P53" s="33"/>
      <c r="Q53" s="33"/>
      <c r="R53" s="33"/>
      <c r="S53" s="33"/>
      <c r="T53" s="33">
        <v>0.25</v>
      </c>
      <c r="U53" s="33"/>
      <c r="V53" s="33"/>
      <c r="W53" s="33"/>
      <c r="X53" s="33"/>
      <c r="Y53" s="33"/>
      <c r="Z53" s="33">
        <v>0.25</v>
      </c>
      <c r="AA53" s="33"/>
      <c r="AB53" s="33"/>
      <c r="AC53" s="33"/>
      <c r="AD53" s="33"/>
      <c r="AE53" s="33"/>
      <c r="AF53" s="33">
        <v>0.25</v>
      </c>
      <c r="AG53" s="33"/>
      <c r="AH53" s="31">
        <f t="shared" si="0"/>
        <v>1</v>
      </c>
      <c r="AI53" s="64">
        <v>44986</v>
      </c>
      <c r="AJ53" s="64">
        <v>45291</v>
      </c>
      <c r="AK53" s="43" t="s">
        <v>162</v>
      </c>
      <c r="AL53" s="43" t="s">
        <v>157</v>
      </c>
      <c r="AM53" s="43" t="s">
        <v>158</v>
      </c>
      <c r="AN53" s="43" t="s">
        <v>159</v>
      </c>
      <c r="AO53" s="43" t="s">
        <v>160</v>
      </c>
    </row>
    <row r="54" spans="1:41" ht="75" hidden="1" x14ac:dyDescent="0.25">
      <c r="A54" s="43" t="s">
        <v>152</v>
      </c>
      <c r="B54" s="60" t="s">
        <v>153</v>
      </c>
      <c r="C54" s="60">
        <v>329</v>
      </c>
      <c r="D54" s="227"/>
      <c r="E54" s="255"/>
      <c r="F54" s="43" t="s">
        <v>154</v>
      </c>
      <c r="G54" s="44" t="s">
        <v>163</v>
      </c>
      <c r="H54" s="33">
        <v>0.2</v>
      </c>
      <c r="I54" s="260"/>
      <c r="J54" s="33"/>
      <c r="K54" s="33"/>
      <c r="L54" s="33"/>
      <c r="M54" s="33"/>
      <c r="N54" s="33">
        <v>0.25</v>
      </c>
      <c r="O54" s="33"/>
      <c r="P54" s="33"/>
      <c r="Q54" s="33"/>
      <c r="R54" s="33"/>
      <c r="S54" s="33"/>
      <c r="T54" s="33">
        <v>0.25</v>
      </c>
      <c r="U54" s="33"/>
      <c r="V54" s="33"/>
      <c r="W54" s="33"/>
      <c r="X54" s="33"/>
      <c r="Y54" s="33"/>
      <c r="Z54" s="33">
        <v>0.25</v>
      </c>
      <c r="AA54" s="33"/>
      <c r="AB54" s="33"/>
      <c r="AC54" s="33"/>
      <c r="AD54" s="33"/>
      <c r="AE54" s="33"/>
      <c r="AF54" s="33">
        <v>0.25</v>
      </c>
      <c r="AG54" s="33"/>
      <c r="AH54" s="31">
        <f t="shared" si="0"/>
        <v>1</v>
      </c>
      <c r="AI54" s="64">
        <v>44986</v>
      </c>
      <c r="AJ54" s="64">
        <v>45291</v>
      </c>
      <c r="AK54" s="43" t="s">
        <v>164</v>
      </c>
      <c r="AL54" s="43" t="s">
        <v>157</v>
      </c>
      <c r="AM54" s="43" t="s">
        <v>158</v>
      </c>
      <c r="AN54" s="43" t="s">
        <v>159</v>
      </c>
      <c r="AO54" s="43" t="s">
        <v>160</v>
      </c>
    </row>
    <row r="55" spans="1:41" ht="85.5" hidden="1" customHeight="1" x14ac:dyDescent="0.25">
      <c r="A55" s="43" t="s">
        <v>152</v>
      </c>
      <c r="B55" s="60" t="s">
        <v>153</v>
      </c>
      <c r="C55" s="60">
        <v>329</v>
      </c>
      <c r="D55" s="227"/>
      <c r="E55" s="255"/>
      <c r="F55" s="43" t="s">
        <v>154</v>
      </c>
      <c r="G55" s="44" t="s">
        <v>165</v>
      </c>
      <c r="H55" s="33">
        <v>0.1</v>
      </c>
      <c r="I55" s="260"/>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166</v>
      </c>
      <c r="AL55" s="43" t="s">
        <v>157</v>
      </c>
      <c r="AM55" s="43" t="s">
        <v>158</v>
      </c>
      <c r="AN55" s="43" t="s">
        <v>159</v>
      </c>
      <c r="AO55" s="43" t="s">
        <v>160</v>
      </c>
    </row>
    <row r="56" spans="1:41" ht="75" hidden="1" x14ac:dyDescent="0.25">
      <c r="A56" s="43" t="s">
        <v>152</v>
      </c>
      <c r="B56" s="60" t="s">
        <v>153</v>
      </c>
      <c r="C56" s="60">
        <v>329</v>
      </c>
      <c r="D56" s="227"/>
      <c r="E56" s="255"/>
      <c r="F56" s="43" t="s">
        <v>154</v>
      </c>
      <c r="G56" s="44" t="s">
        <v>167</v>
      </c>
      <c r="H56" s="33">
        <v>0.1</v>
      </c>
      <c r="I56" s="260"/>
      <c r="J56" s="31">
        <v>0.05</v>
      </c>
      <c r="K56" s="31"/>
      <c r="L56" s="31">
        <v>0.05</v>
      </c>
      <c r="M56" s="31"/>
      <c r="N56" s="31">
        <v>0.09</v>
      </c>
      <c r="O56" s="31"/>
      <c r="P56" s="31">
        <v>0.09</v>
      </c>
      <c r="Q56" s="31"/>
      <c r="R56" s="31">
        <v>0.09</v>
      </c>
      <c r="S56" s="31"/>
      <c r="T56" s="31">
        <v>0.09</v>
      </c>
      <c r="U56" s="31"/>
      <c r="V56" s="31">
        <v>0.09</v>
      </c>
      <c r="W56" s="31"/>
      <c r="X56" s="31">
        <v>0.09</v>
      </c>
      <c r="Y56" s="31"/>
      <c r="Z56" s="31">
        <v>0.09</v>
      </c>
      <c r="AA56" s="31"/>
      <c r="AB56" s="31">
        <v>0.09</v>
      </c>
      <c r="AC56" s="31"/>
      <c r="AD56" s="31">
        <v>0.09</v>
      </c>
      <c r="AE56" s="31"/>
      <c r="AF56" s="31">
        <v>0.09</v>
      </c>
      <c r="AG56" s="33"/>
      <c r="AH56" s="31">
        <f t="shared" si="0"/>
        <v>0.99999999999999978</v>
      </c>
      <c r="AI56" s="64">
        <v>44928</v>
      </c>
      <c r="AJ56" s="64">
        <v>45291</v>
      </c>
      <c r="AK56" s="43" t="s">
        <v>168</v>
      </c>
      <c r="AL56" s="43" t="s">
        <v>157</v>
      </c>
      <c r="AM56" s="43" t="s">
        <v>158</v>
      </c>
      <c r="AN56" s="43" t="s">
        <v>159</v>
      </c>
      <c r="AO56" s="43" t="s">
        <v>160</v>
      </c>
    </row>
    <row r="57" spans="1:41" ht="75" hidden="1" x14ac:dyDescent="0.25">
      <c r="A57" s="43" t="s">
        <v>152</v>
      </c>
      <c r="B57" s="60" t="s">
        <v>153</v>
      </c>
      <c r="C57" s="60">
        <v>329</v>
      </c>
      <c r="D57" s="227"/>
      <c r="E57" s="255"/>
      <c r="F57" s="43" t="s">
        <v>154</v>
      </c>
      <c r="G57" s="44" t="s">
        <v>169</v>
      </c>
      <c r="H57" s="33">
        <v>0.2</v>
      </c>
      <c r="I57" s="260"/>
      <c r="J57" s="33"/>
      <c r="K57" s="33"/>
      <c r="L57" s="33"/>
      <c r="M57" s="33"/>
      <c r="N57" s="33"/>
      <c r="O57" s="33"/>
      <c r="P57" s="33"/>
      <c r="Q57" s="33"/>
      <c r="R57" s="33"/>
      <c r="S57" s="33"/>
      <c r="T57" s="33"/>
      <c r="U57" s="33"/>
      <c r="V57" s="33"/>
      <c r="W57" s="33"/>
      <c r="X57" s="33">
        <v>0.3</v>
      </c>
      <c r="Y57" s="33"/>
      <c r="Z57" s="33">
        <v>0.7</v>
      </c>
      <c r="AA57" s="33"/>
      <c r="AB57" s="33"/>
      <c r="AC57" s="33"/>
      <c r="AD57" s="33"/>
      <c r="AE57" s="33"/>
      <c r="AF57" s="33"/>
      <c r="AG57" s="33"/>
      <c r="AH57" s="31">
        <f t="shared" si="0"/>
        <v>1</v>
      </c>
      <c r="AI57" s="64">
        <v>45139</v>
      </c>
      <c r="AJ57" s="64">
        <v>45199</v>
      </c>
      <c r="AK57" s="43" t="s">
        <v>170</v>
      </c>
      <c r="AL57" s="43" t="s">
        <v>157</v>
      </c>
      <c r="AM57" s="43" t="s">
        <v>158</v>
      </c>
      <c r="AN57" s="43" t="s">
        <v>159</v>
      </c>
      <c r="AO57" s="43" t="s">
        <v>160</v>
      </c>
    </row>
    <row r="58" spans="1:41" ht="75" hidden="1" x14ac:dyDescent="0.25">
      <c r="A58" s="43" t="s">
        <v>152</v>
      </c>
      <c r="B58" s="60" t="s">
        <v>153</v>
      </c>
      <c r="C58" s="60">
        <v>329</v>
      </c>
      <c r="D58" s="227"/>
      <c r="E58" s="255"/>
      <c r="F58" s="43" t="s">
        <v>154</v>
      </c>
      <c r="G58" s="43" t="s">
        <v>171</v>
      </c>
      <c r="H58" s="33">
        <v>0.1</v>
      </c>
      <c r="I58" s="260"/>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172</v>
      </c>
      <c r="AL58" s="43" t="s">
        <v>157</v>
      </c>
      <c r="AM58" s="43" t="s">
        <v>158</v>
      </c>
      <c r="AN58" s="43" t="s">
        <v>159</v>
      </c>
      <c r="AO58" s="43" t="s">
        <v>160</v>
      </c>
    </row>
    <row r="59" spans="1:41" ht="75" hidden="1" x14ac:dyDescent="0.25">
      <c r="A59" s="43" t="s">
        <v>152</v>
      </c>
      <c r="B59" s="60" t="s">
        <v>153</v>
      </c>
      <c r="C59" s="60">
        <v>329</v>
      </c>
      <c r="D59" s="60" t="s">
        <v>70</v>
      </c>
      <c r="E59" s="60" t="s">
        <v>70</v>
      </c>
      <c r="F59" s="43" t="s">
        <v>175</v>
      </c>
      <c r="G59" s="43" t="s">
        <v>176</v>
      </c>
      <c r="H59" s="33">
        <v>0.5</v>
      </c>
      <c r="I59" s="229">
        <f>+H59+H60</f>
        <v>1</v>
      </c>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si="0"/>
        <v>0.99999999999999978</v>
      </c>
      <c r="AI59" s="64">
        <v>44928</v>
      </c>
      <c r="AJ59" s="64">
        <v>45291</v>
      </c>
      <c r="AK59" s="43" t="s">
        <v>177</v>
      </c>
      <c r="AL59" s="43" t="s">
        <v>157</v>
      </c>
      <c r="AM59" s="43" t="s">
        <v>158</v>
      </c>
      <c r="AN59" s="43" t="s">
        <v>159</v>
      </c>
      <c r="AO59" s="43" t="s">
        <v>160</v>
      </c>
    </row>
    <row r="60" spans="1:41" ht="75" hidden="1" x14ac:dyDescent="0.25">
      <c r="A60" s="43" t="s">
        <v>152</v>
      </c>
      <c r="B60" s="60" t="s">
        <v>153</v>
      </c>
      <c r="C60" s="60">
        <v>329</v>
      </c>
      <c r="D60" s="60" t="s">
        <v>70</v>
      </c>
      <c r="E60" s="60" t="s">
        <v>70</v>
      </c>
      <c r="F60" s="43" t="s">
        <v>175</v>
      </c>
      <c r="G60" s="43" t="s">
        <v>178</v>
      </c>
      <c r="H60" s="33">
        <v>0.5</v>
      </c>
      <c r="I60" s="231"/>
      <c r="J60" s="31">
        <v>0.05</v>
      </c>
      <c r="K60" s="31"/>
      <c r="L60" s="31">
        <v>0.05</v>
      </c>
      <c r="M60" s="31"/>
      <c r="N60" s="31">
        <v>0.09</v>
      </c>
      <c r="O60" s="31"/>
      <c r="P60" s="31">
        <v>0.09</v>
      </c>
      <c r="Q60" s="31"/>
      <c r="R60" s="31">
        <v>0.09</v>
      </c>
      <c r="S60" s="31"/>
      <c r="T60" s="31">
        <v>0.09</v>
      </c>
      <c r="U60" s="31"/>
      <c r="V60" s="31">
        <v>0.09</v>
      </c>
      <c r="W60" s="31"/>
      <c r="X60" s="31">
        <v>0.09</v>
      </c>
      <c r="Y60" s="31"/>
      <c r="Z60" s="31">
        <v>0.09</v>
      </c>
      <c r="AA60" s="31"/>
      <c r="AB60" s="31">
        <v>0.09</v>
      </c>
      <c r="AC60" s="31"/>
      <c r="AD60" s="31">
        <v>0.09</v>
      </c>
      <c r="AE60" s="31"/>
      <c r="AF60" s="31">
        <v>0.09</v>
      </c>
      <c r="AG60" s="33"/>
      <c r="AH60" s="31">
        <f t="shared" si="0"/>
        <v>0.99999999999999978</v>
      </c>
      <c r="AI60" s="64">
        <v>44928</v>
      </c>
      <c r="AJ60" s="64">
        <v>45291</v>
      </c>
      <c r="AK60" s="43" t="s">
        <v>179</v>
      </c>
      <c r="AL60" s="43" t="s">
        <v>157</v>
      </c>
      <c r="AM60" s="43" t="s">
        <v>158</v>
      </c>
      <c r="AN60" s="43" t="s">
        <v>159</v>
      </c>
      <c r="AO60" s="43" t="s">
        <v>160</v>
      </c>
    </row>
    <row r="61" spans="1:41" ht="60" hidden="1" x14ac:dyDescent="0.25">
      <c r="A61" s="43" t="s">
        <v>40</v>
      </c>
      <c r="B61" s="60" t="s">
        <v>41</v>
      </c>
      <c r="C61" s="60">
        <v>528</v>
      </c>
      <c r="D61" s="60" t="s">
        <v>70</v>
      </c>
      <c r="E61" s="60" t="s">
        <v>70</v>
      </c>
      <c r="F61" s="44" t="s">
        <v>721</v>
      </c>
      <c r="G61" s="44" t="s">
        <v>180</v>
      </c>
      <c r="H61" s="31">
        <v>0.2</v>
      </c>
      <c r="I61" s="260">
        <f>SUM(H61:H67)</f>
        <v>0.99999999999999989</v>
      </c>
      <c r="J61" s="31">
        <v>0.05</v>
      </c>
      <c r="K61" s="31"/>
      <c r="L61" s="31">
        <v>0.08</v>
      </c>
      <c r="M61" s="31"/>
      <c r="N61" s="31">
        <v>0.08</v>
      </c>
      <c r="O61" s="31"/>
      <c r="P61" s="31">
        <v>0.1</v>
      </c>
      <c r="Q61" s="31"/>
      <c r="R61" s="31">
        <v>0.1</v>
      </c>
      <c r="S61" s="31"/>
      <c r="T61" s="31">
        <v>0.09</v>
      </c>
      <c r="U61" s="31"/>
      <c r="V61" s="31">
        <v>0.09</v>
      </c>
      <c r="W61" s="31"/>
      <c r="X61" s="31">
        <v>0.09</v>
      </c>
      <c r="Y61" s="31"/>
      <c r="Z61" s="31">
        <v>0.08</v>
      </c>
      <c r="AA61" s="31"/>
      <c r="AB61" s="31">
        <v>0.08</v>
      </c>
      <c r="AC61" s="31"/>
      <c r="AD61" s="31">
        <v>0.08</v>
      </c>
      <c r="AE61" s="31"/>
      <c r="AF61" s="31">
        <v>0.08</v>
      </c>
      <c r="AG61" s="31"/>
      <c r="AH61" s="31">
        <f t="shared" si="0"/>
        <v>0.99999999999999978</v>
      </c>
      <c r="AI61" s="62">
        <v>44929</v>
      </c>
      <c r="AJ61" s="62">
        <v>45290</v>
      </c>
      <c r="AK61" s="44" t="s">
        <v>181</v>
      </c>
      <c r="AL61" s="44" t="s">
        <v>697</v>
      </c>
      <c r="AM61" s="25" t="s">
        <v>182</v>
      </c>
      <c r="AN61" s="25" t="s">
        <v>183</v>
      </c>
      <c r="AO61" s="25" t="s">
        <v>184</v>
      </c>
    </row>
    <row r="62" spans="1:41" ht="78" hidden="1" customHeight="1" x14ac:dyDescent="0.25">
      <c r="A62" s="43" t="s">
        <v>40</v>
      </c>
      <c r="B62" s="60" t="s">
        <v>41</v>
      </c>
      <c r="C62" s="60">
        <v>528</v>
      </c>
      <c r="D62" s="60" t="s">
        <v>70</v>
      </c>
      <c r="E62" s="60" t="s">
        <v>70</v>
      </c>
      <c r="F62" s="44" t="s">
        <v>721</v>
      </c>
      <c r="G62" s="44" t="s">
        <v>185</v>
      </c>
      <c r="H62" s="31">
        <v>0.2</v>
      </c>
      <c r="I62" s="260"/>
      <c r="J62" s="31">
        <v>0.08</v>
      </c>
      <c r="K62" s="31"/>
      <c r="L62" s="31">
        <v>0.08</v>
      </c>
      <c r="M62" s="31"/>
      <c r="N62" s="31">
        <v>0.09</v>
      </c>
      <c r="O62" s="31"/>
      <c r="P62" s="31">
        <v>0.09</v>
      </c>
      <c r="Q62" s="31"/>
      <c r="R62" s="31">
        <v>0.08</v>
      </c>
      <c r="S62" s="31"/>
      <c r="T62" s="31">
        <v>0.08</v>
      </c>
      <c r="U62" s="31"/>
      <c r="V62" s="31">
        <v>0.08</v>
      </c>
      <c r="W62" s="31"/>
      <c r="X62" s="31">
        <v>0.08</v>
      </c>
      <c r="Y62" s="31"/>
      <c r="Z62" s="31">
        <v>0.09</v>
      </c>
      <c r="AA62" s="31"/>
      <c r="AB62" s="31">
        <v>0.09</v>
      </c>
      <c r="AC62" s="31"/>
      <c r="AD62" s="31">
        <v>0.08</v>
      </c>
      <c r="AE62" s="31"/>
      <c r="AF62" s="31">
        <v>0.08</v>
      </c>
      <c r="AG62" s="31"/>
      <c r="AH62" s="31">
        <f t="shared" si="0"/>
        <v>0.99999999999999978</v>
      </c>
      <c r="AI62" s="62">
        <v>44929</v>
      </c>
      <c r="AJ62" s="62">
        <v>45290</v>
      </c>
      <c r="AK62" s="44" t="s">
        <v>186</v>
      </c>
      <c r="AL62" s="44" t="s">
        <v>697</v>
      </c>
      <c r="AM62" s="25" t="s">
        <v>182</v>
      </c>
      <c r="AN62" s="25" t="s">
        <v>183</v>
      </c>
      <c r="AO62" s="25" t="s">
        <v>184</v>
      </c>
    </row>
    <row r="63" spans="1:41" ht="60" hidden="1" x14ac:dyDescent="0.25">
      <c r="A63" s="43" t="s">
        <v>40</v>
      </c>
      <c r="B63" s="60" t="s">
        <v>41</v>
      </c>
      <c r="C63" s="60">
        <v>528</v>
      </c>
      <c r="D63" s="60" t="s">
        <v>70</v>
      </c>
      <c r="E63" s="60" t="s">
        <v>70</v>
      </c>
      <c r="F63" s="44" t="s">
        <v>721</v>
      </c>
      <c r="G63" s="44" t="s">
        <v>187</v>
      </c>
      <c r="H63" s="31">
        <v>0.1</v>
      </c>
      <c r="I63" s="260"/>
      <c r="J63" s="31">
        <v>0.08</v>
      </c>
      <c r="K63" s="31"/>
      <c r="L63" s="31">
        <v>0.08</v>
      </c>
      <c r="M63" s="31"/>
      <c r="N63" s="31">
        <v>0.09</v>
      </c>
      <c r="O63" s="31"/>
      <c r="P63" s="31">
        <v>0.09</v>
      </c>
      <c r="Q63" s="31"/>
      <c r="R63" s="31">
        <v>0.08</v>
      </c>
      <c r="S63" s="31"/>
      <c r="T63" s="31">
        <v>0.08</v>
      </c>
      <c r="U63" s="31"/>
      <c r="V63" s="31">
        <v>0.08</v>
      </c>
      <c r="W63" s="31"/>
      <c r="X63" s="31">
        <v>0.08</v>
      </c>
      <c r="Y63" s="31"/>
      <c r="Z63" s="31">
        <v>0.09</v>
      </c>
      <c r="AA63" s="31"/>
      <c r="AB63" s="31">
        <v>0.09</v>
      </c>
      <c r="AC63" s="31"/>
      <c r="AD63" s="31">
        <v>0.08</v>
      </c>
      <c r="AE63" s="31"/>
      <c r="AF63" s="31">
        <v>0.08</v>
      </c>
      <c r="AG63" s="31"/>
      <c r="AH63" s="31">
        <f t="shared" si="0"/>
        <v>0.99999999999999978</v>
      </c>
      <c r="AI63" s="62">
        <v>44929</v>
      </c>
      <c r="AJ63" s="62">
        <v>45290</v>
      </c>
      <c r="AK63" s="44" t="s">
        <v>188</v>
      </c>
      <c r="AL63" s="44" t="s">
        <v>697</v>
      </c>
      <c r="AM63" s="25" t="s">
        <v>182</v>
      </c>
      <c r="AN63" s="25" t="s">
        <v>183</v>
      </c>
      <c r="AO63" s="25" t="s">
        <v>184</v>
      </c>
    </row>
    <row r="64" spans="1:41" ht="136.5" hidden="1" customHeight="1" x14ac:dyDescent="0.25">
      <c r="A64" s="43" t="s">
        <v>40</v>
      </c>
      <c r="B64" s="60" t="s">
        <v>41</v>
      </c>
      <c r="C64" s="60">
        <v>528</v>
      </c>
      <c r="D64" s="60" t="s">
        <v>70</v>
      </c>
      <c r="E64" s="60" t="s">
        <v>70</v>
      </c>
      <c r="F64" s="44" t="s">
        <v>721</v>
      </c>
      <c r="G64" s="44" t="s">
        <v>189</v>
      </c>
      <c r="H64" s="31">
        <v>0.2</v>
      </c>
      <c r="I64" s="260"/>
      <c r="J64" s="31">
        <v>0.08</v>
      </c>
      <c r="K64" s="31"/>
      <c r="L64" s="31">
        <v>0.08</v>
      </c>
      <c r="M64" s="31"/>
      <c r="N64" s="31">
        <v>0.09</v>
      </c>
      <c r="O64" s="31"/>
      <c r="P64" s="31">
        <v>0.09</v>
      </c>
      <c r="Q64" s="31"/>
      <c r="R64" s="31">
        <v>0.08</v>
      </c>
      <c r="S64" s="31"/>
      <c r="T64" s="31">
        <v>0.08</v>
      </c>
      <c r="U64" s="31"/>
      <c r="V64" s="31">
        <v>0.08</v>
      </c>
      <c r="W64" s="31"/>
      <c r="X64" s="31">
        <v>0.08</v>
      </c>
      <c r="Y64" s="31"/>
      <c r="Z64" s="31">
        <v>0.09</v>
      </c>
      <c r="AA64" s="31"/>
      <c r="AB64" s="31">
        <v>0.09</v>
      </c>
      <c r="AC64" s="31"/>
      <c r="AD64" s="31">
        <v>0.08</v>
      </c>
      <c r="AE64" s="31"/>
      <c r="AF64" s="31">
        <v>0.08</v>
      </c>
      <c r="AG64" s="31"/>
      <c r="AH64" s="31">
        <f t="shared" si="0"/>
        <v>0.99999999999999978</v>
      </c>
      <c r="AI64" s="62">
        <v>44929</v>
      </c>
      <c r="AJ64" s="62">
        <v>45290</v>
      </c>
      <c r="AK64" s="44" t="s">
        <v>190</v>
      </c>
      <c r="AL64" s="44" t="s">
        <v>697</v>
      </c>
      <c r="AM64" s="25" t="s">
        <v>182</v>
      </c>
      <c r="AN64" s="25" t="s">
        <v>183</v>
      </c>
      <c r="AO64" s="25" t="s">
        <v>184</v>
      </c>
    </row>
    <row r="65" spans="1:41" ht="120" hidden="1" x14ac:dyDescent="0.25">
      <c r="A65" s="43" t="s">
        <v>40</v>
      </c>
      <c r="B65" s="60" t="s">
        <v>41</v>
      </c>
      <c r="C65" s="60">
        <v>528</v>
      </c>
      <c r="D65" s="60" t="s">
        <v>70</v>
      </c>
      <c r="E65" s="60" t="s">
        <v>70</v>
      </c>
      <c r="F65" s="44" t="s">
        <v>721</v>
      </c>
      <c r="G65" s="44" t="s">
        <v>191</v>
      </c>
      <c r="H65" s="31">
        <v>0.1</v>
      </c>
      <c r="I65" s="260"/>
      <c r="J65" s="31"/>
      <c r="K65" s="31"/>
      <c r="L65" s="31">
        <v>0.17</v>
      </c>
      <c r="M65" s="31"/>
      <c r="N65" s="31"/>
      <c r="O65" s="31"/>
      <c r="P65" s="31">
        <v>0.16</v>
      </c>
      <c r="Q65" s="31"/>
      <c r="R65" s="31"/>
      <c r="S65" s="31"/>
      <c r="T65" s="31">
        <v>0.17</v>
      </c>
      <c r="U65" s="31"/>
      <c r="V65" s="31"/>
      <c r="W65" s="31"/>
      <c r="X65" s="31">
        <v>0.16</v>
      </c>
      <c r="Y65" s="31"/>
      <c r="Z65" s="31"/>
      <c r="AA65" s="31"/>
      <c r="AB65" s="31">
        <v>0.17</v>
      </c>
      <c r="AC65" s="31"/>
      <c r="AD65" s="31"/>
      <c r="AE65" s="31"/>
      <c r="AF65" s="31">
        <v>0.17</v>
      </c>
      <c r="AG65" s="31"/>
      <c r="AH65" s="31">
        <f t="shared" si="0"/>
        <v>1</v>
      </c>
      <c r="AI65" s="62">
        <v>44929</v>
      </c>
      <c r="AJ65" s="62">
        <v>45290</v>
      </c>
      <c r="AK65" s="44" t="s">
        <v>192</v>
      </c>
      <c r="AL65" s="44" t="s">
        <v>697</v>
      </c>
      <c r="AM65" s="25" t="s">
        <v>182</v>
      </c>
      <c r="AN65" s="25" t="s">
        <v>183</v>
      </c>
      <c r="AO65" s="25" t="s">
        <v>184</v>
      </c>
    </row>
    <row r="66" spans="1:41" ht="75" hidden="1" x14ac:dyDescent="0.25">
      <c r="A66" s="43" t="s">
        <v>40</v>
      </c>
      <c r="B66" s="60" t="s">
        <v>41</v>
      </c>
      <c r="C66" s="60">
        <v>528</v>
      </c>
      <c r="D66" s="60" t="s">
        <v>70</v>
      </c>
      <c r="E66" s="60" t="s">
        <v>70</v>
      </c>
      <c r="F66" s="44" t="s">
        <v>721</v>
      </c>
      <c r="G66" s="44" t="s">
        <v>193</v>
      </c>
      <c r="H66" s="31">
        <v>0.1</v>
      </c>
      <c r="I66" s="260"/>
      <c r="J66" s="31"/>
      <c r="K66" s="31"/>
      <c r="L66" s="31"/>
      <c r="M66" s="31"/>
      <c r="N66" s="31"/>
      <c r="O66" s="31"/>
      <c r="P66" s="31"/>
      <c r="Q66" s="31"/>
      <c r="R66" s="31"/>
      <c r="S66" s="31"/>
      <c r="T66" s="31"/>
      <c r="U66" s="31"/>
      <c r="V66" s="31"/>
      <c r="W66" s="31"/>
      <c r="X66" s="31"/>
      <c r="Y66" s="31"/>
      <c r="Z66" s="31"/>
      <c r="AA66" s="31"/>
      <c r="AB66" s="31"/>
      <c r="AC66" s="31"/>
      <c r="AD66" s="31">
        <v>1</v>
      </c>
      <c r="AE66" s="31"/>
      <c r="AF66" s="31"/>
      <c r="AG66" s="31"/>
      <c r="AH66" s="31">
        <f t="shared" si="0"/>
        <v>1</v>
      </c>
      <c r="AI66" s="62">
        <v>45231</v>
      </c>
      <c r="AJ66" s="62">
        <v>45260</v>
      </c>
      <c r="AK66" s="44" t="s">
        <v>655</v>
      </c>
      <c r="AL66" s="44" t="s">
        <v>697</v>
      </c>
      <c r="AM66" s="25" t="s">
        <v>182</v>
      </c>
      <c r="AN66" s="25" t="s">
        <v>183</v>
      </c>
      <c r="AO66" s="25" t="s">
        <v>184</v>
      </c>
    </row>
    <row r="67" spans="1:41" ht="75" hidden="1" x14ac:dyDescent="0.25">
      <c r="A67" s="43" t="s">
        <v>40</v>
      </c>
      <c r="B67" s="60" t="s">
        <v>41</v>
      </c>
      <c r="C67" s="60">
        <v>528</v>
      </c>
      <c r="D67" s="60" t="s">
        <v>70</v>
      </c>
      <c r="E67" s="60" t="s">
        <v>70</v>
      </c>
      <c r="F67" s="44" t="s">
        <v>721</v>
      </c>
      <c r="G67" s="44" t="s">
        <v>194</v>
      </c>
      <c r="H67" s="31">
        <v>0.1</v>
      </c>
      <c r="I67" s="260"/>
      <c r="J67" s="31"/>
      <c r="K67" s="31"/>
      <c r="L67" s="31"/>
      <c r="M67" s="31"/>
      <c r="N67" s="31">
        <v>0.5</v>
      </c>
      <c r="O67" s="31"/>
      <c r="P67" s="31"/>
      <c r="Q67" s="31"/>
      <c r="R67" s="31"/>
      <c r="S67" s="31"/>
      <c r="T67" s="31"/>
      <c r="U67" s="31"/>
      <c r="V67" s="31"/>
      <c r="W67" s="31"/>
      <c r="X67" s="31"/>
      <c r="Y67" s="31"/>
      <c r="Z67" s="31">
        <v>0.5</v>
      </c>
      <c r="AA67" s="31"/>
      <c r="AB67" s="31"/>
      <c r="AC67" s="31"/>
      <c r="AD67" s="31"/>
      <c r="AE67" s="31"/>
      <c r="AF67" s="31"/>
      <c r="AG67" s="31"/>
      <c r="AH67" s="31">
        <f t="shared" si="0"/>
        <v>1</v>
      </c>
      <c r="AI67" s="62">
        <v>44986</v>
      </c>
      <c r="AJ67" s="62">
        <v>45229</v>
      </c>
      <c r="AK67" s="44" t="s">
        <v>195</v>
      </c>
      <c r="AL67" s="44" t="s">
        <v>697</v>
      </c>
      <c r="AM67" s="25" t="s">
        <v>182</v>
      </c>
      <c r="AN67" s="25" t="s">
        <v>183</v>
      </c>
      <c r="AO67" s="25" t="s">
        <v>184</v>
      </c>
    </row>
    <row r="68" spans="1:41" ht="90" hidden="1" x14ac:dyDescent="0.25">
      <c r="A68" s="43" t="s">
        <v>40</v>
      </c>
      <c r="B68" s="60" t="s">
        <v>41</v>
      </c>
      <c r="C68" s="60">
        <v>528</v>
      </c>
      <c r="D68" s="60">
        <v>1</v>
      </c>
      <c r="E68" s="60" t="s">
        <v>70</v>
      </c>
      <c r="F68" s="43" t="s">
        <v>196</v>
      </c>
      <c r="G68" s="43" t="s">
        <v>197</v>
      </c>
      <c r="H68" s="63">
        <v>0.5</v>
      </c>
      <c r="I68" s="244">
        <v>1</v>
      </c>
      <c r="J68" s="63"/>
      <c r="K68" s="60"/>
      <c r="L68" s="63">
        <v>0.09</v>
      </c>
      <c r="M68" s="60"/>
      <c r="N68" s="63">
        <v>0.09</v>
      </c>
      <c r="O68" s="60"/>
      <c r="P68" s="63">
        <v>0.09</v>
      </c>
      <c r="Q68" s="60"/>
      <c r="R68" s="63">
        <v>0.09</v>
      </c>
      <c r="S68" s="60"/>
      <c r="T68" s="63">
        <v>0.09</v>
      </c>
      <c r="U68" s="60"/>
      <c r="V68" s="63">
        <v>0.09</v>
      </c>
      <c r="W68" s="60"/>
      <c r="X68" s="63">
        <v>0.09</v>
      </c>
      <c r="Y68" s="60"/>
      <c r="Z68" s="63">
        <v>0.1</v>
      </c>
      <c r="AA68" s="60"/>
      <c r="AB68" s="63">
        <v>0.09</v>
      </c>
      <c r="AC68" s="60"/>
      <c r="AD68" s="63">
        <v>0.09</v>
      </c>
      <c r="AE68" s="60"/>
      <c r="AF68" s="63">
        <v>0.09</v>
      </c>
      <c r="AG68" s="60"/>
      <c r="AH68" s="31">
        <f t="shared" si="0"/>
        <v>0.99999999999999978</v>
      </c>
      <c r="AI68" s="64">
        <v>44958</v>
      </c>
      <c r="AJ68" s="64">
        <v>45291</v>
      </c>
      <c r="AK68" s="43" t="s">
        <v>198</v>
      </c>
      <c r="AL68" s="43" t="s">
        <v>541</v>
      </c>
      <c r="AM68" s="43" t="s">
        <v>199</v>
      </c>
      <c r="AN68" s="43" t="s">
        <v>200</v>
      </c>
      <c r="AO68" s="43" t="s">
        <v>200</v>
      </c>
    </row>
    <row r="69" spans="1:41" ht="91.5" hidden="1" customHeight="1" x14ac:dyDescent="0.25">
      <c r="A69" s="43" t="s">
        <v>40</v>
      </c>
      <c r="B69" s="60" t="s">
        <v>41</v>
      </c>
      <c r="C69" s="60">
        <v>528</v>
      </c>
      <c r="D69" s="60">
        <v>1</v>
      </c>
      <c r="E69" s="60" t="s">
        <v>70</v>
      </c>
      <c r="F69" s="43" t="s">
        <v>196</v>
      </c>
      <c r="G69" s="43" t="s">
        <v>201</v>
      </c>
      <c r="H69" s="63">
        <v>0.5</v>
      </c>
      <c r="I69" s="244"/>
      <c r="J69" s="60"/>
      <c r="K69" s="60"/>
      <c r="L69" s="60"/>
      <c r="M69" s="60"/>
      <c r="N69" s="63">
        <v>0.25</v>
      </c>
      <c r="O69" s="60"/>
      <c r="P69" s="60"/>
      <c r="Q69" s="60"/>
      <c r="R69" s="60"/>
      <c r="S69" s="60"/>
      <c r="T69" s="63">
        <v>0.25</v>
      </c>
      <c r="U69" s="60"/>
      <c r="V69" s="60"/>
      <c r="W69" s="60"/>
      <c r="X69" s="60"/>
      <c r="Y69" s="60"/>
      <c r="Z69" s="63">
        <v>0.25</v>
      </c>
      <c r="AA69" s="60"/>
      <c r="AB69" s="60"/>
      <c r="AC69" s="60"/>
      <c r="AD69" s="60"/>
      <c r="AE69" s="60"/>
      <c r="AF69" s="63">
        <v>0.25</v>
      </c>
      <c r="AG69" s="60"/>
      <c r="AH69" s="31">
        <f t="shared" si="0"/>
        <v>1</v>
      </c>
      <c r="AI69" s="64">
        <v>44958</v>
      </c>
      <c r="AJ69" s="64">
        <v>45291</v>
      </c>
      <c r="AK69" s="43" t="s">
        <v>202</v>
      </c>
      <c r="AL69" s="43" t="s">
        <v>541</v>
      </c>
      <c r="AM69" s="43" t="s">
        <v>199</v>
      </c>
      <c r="AN69" s="43" t="s">
        <v>200</v>
      </c>
      <c r="AO69" s="43" t="s">
        <v>200</v>
      </c>
    </row>
    <row r="70" spans="1:41" ht="75" hidden="1" x14ac:dyDescent="0.25">
      <c r="A70" s="43" t="s">
        <v>40</v>
      </c>
      <c r="B70" s="60" t="s">
        <v>203</v>
      </c>
      <c r="C70" s="60">
        <v>424</v>
      </c>
      <c r="D70" s="60" t="s">
        <v>70</v>
      </c>
      <c r="E70" s="60" t="s">
        <v>70</v>
      </c>
      <c r="F70" s="44" t="s">
        <v>204</v>
      </c>
      <c r="G70" s="43" t="s">
        <v>205</v>
      </c>
      <c r="H70" s="63">
        <v>0.16669999999999999</v>
      </c>
      <c r="I70" s="244">
        <f>+H70+H71+H72+H73+H74+H75</f>
        <v>0.99999999999999989</v>
      </c>
      <c r="J70" s="60"/>
      <c r="K70" s="60"/>
      <c r="L70" s="60"/>
      <c r="M70" s="60"/>
      <c r="N70" s="63">
        <v>0.3</v>
      </c>
      <c r="O70" s="60"/>
      <c r="P70" s="60"/>
      <c r="Q70" s="60"/>
      <c r="R70" s="60"/>
      <c r="S70" s="60"/>
      <c r="T70" s="63">
        <v>0.4</v>
      </c>
      <c r="U70" s="60"/>
      <c r="V70" s="60"/>
      <c r="W70" s="60"/>
      <c r="X70" s="60"/>
      <c r="Y70" s="60"/>
      <c r="Z70" s="63">
        <v>0.15</v>
      </c>
      <c r="AA70" s="60"/>
      <c r="AB70" s="60"/>
      <c r="AC70" s="60"/>
      <c r="AD70" s="60"/>
      <c r="AE70" s="60"/>
      <c r="AF70" s="63">
        <v>0.15</v>
      </c>
      <c r="AG70" s="60"/>
      <c r="AH70" s="31">
        <f t="shared" si="0"/>
        <v>1</v>
      </c>
      <c r="AI70" s="64">
        <v>44986</v>
      </c>
      <c r="AJ70" s="64">
        <v>45291</v>
      </c>
      <c r="AK70" s="43" t="s">
        <v>206</v>
      </c>
      <c r="AL70" s="43" t="s">
        <v>618</v>
      </c>
      <c r="AM70" s="43" t="s">
        <v>207</v>
      </c>
      <c r="AN70" s="43" t="s">
        <v>712</v>
      </c>
      <c r="AO70" s="43" t="s">
        <v>785</v>
      </c>
    </row>
    <row r="71" spans="1:41" ht="60" hidden="1" x14ac:dyDescent="0.25">
      <c r="A71" s="43" t="s">
        <v>40</v>
      </c>
      <c r="B71" s="60" t="s">
        <v>203</v>
      </c>
      <c r="C71" s="60">
        <v>424</v>
      </c>
      <c r="D71" s="60" t="s">
        <v>70</v>
      </c>
      <c r="E71" s="60" t="s">
        <v>70</v>
      </c>
      <c r="F71" s="43" t="s">
        <v>204</v>
      </c>
      <c r="G71" s="43" t="s">
        <v>208</v>
      </c>
      <c r="H71" s="63">
        <v>0.1666</v>
      </c>
      <c r="I71" s="237"/>
      <c r="J71" s="60"/>
      <c r="K71" s="60"/>
      <c r="L71" s="60"/>
      <c r="M71" s="60"/>
      <c r="N71" s="63">
        <v>0.25</v>
      </c>
      <c r="O71" s="60"/>
      <c r="P71" s="60"/>
      <c r="Q71" s="60"/>
      <c r="R71" s="60"/>
      <c r="S71" s="60"/>
      <c r="T71" s="63">
        <v>0.25</v>
      </c>
      <c r="U71" s="60"/>
      <c r="V71" s="60"/>
      <c r="W71" s="60"/>
      <c r="X71" s="60"/>
      <c r="Y71" s="60"/>
      <c r="Z71" s="63">
        <v>0.25</v>
      </c>
      <c r="AA71" s="60"/>
      <c r="AB71" s="60"/>
      <c r="AC71" s="60"/>
      <c r="AD71" s="60"/>
      <c r="AE71" s="60"/>
      <c r="AF71" s="63">
        <v>0.25</v>
      </c>
      <c r="AG71" s="60"/>
      <c r="AH71" s="31">
        <f t="shared" si="0"/>
        <v>1</v>
      </c>
      <c r="AI71" s="64">
        <v>44986</v>
      </c>
      <c r="AJ71" s="64">
        <v>45291</v>
      </c>
      <c r="AK71" s="43" t="s">
        <v>209</v>
      </c>
      <c r="AL71" s="43" t="s">
        <v>618</v>
      </c>
      <c r="AM71" s="43" t="s">
        <v>207</v>
      </c>
      <c r="AN71" s="43" t="s">
        <v>712</v>
      </c>
      <c r="AO71" s="43" t="s">
        <v>785</v>
      </c>
    </row>
    <row r="72" spans="1:41" ht="60" hidden="1" x14ac:dyDescent="0.25">
      <c r="A72" s="43" t="s">
        <v>40</v>
      </c>
      <c r="B72" s="60" t="s">
        <v>203</v>
      </c>
      <c r="C72" s="60">
        <v>424</v>
      </c>
      <c r="D72" s="60" t="s">
        <v>70</v>
      </c>
      <c r="E72" s="60" t="s">
        <v>70</v>
      </c>
      <c r="F72" s="43" t="s">
        <v>204</v>
      </c>
      <c r="G72" s="43" t="s">
        <v>747</v>
      </c>
      <c r="H72" s="63">
        <v>0.1666</v>
      </c>
      <c r="I72" s="237"/>
      <c r="J72" s="60"/>
      <c r="K72" s="60"/>
      <c r="L72" s="60"/>
      <c r="M72" s="60"/>
      <c r="N72" s="60"/>
      <c r="O72" s="60"/>
      <c r="P72" s="60"/>
      <c r="Q72" s="60"/>
      <c r="R72" s="60"/>
      <c r="S72" s="60"/>
      <c r="T72" s="60"/>
      <c r="U72" s="60"/>
      <c r="V72" s="63">
        <v>0.5</v>
      </c>
      <c r="W72" s="60"/>
      <c r="X72" s="60"/>
      <c r="Y72" s="60"/>
      <c r="Z72" s="60"/>
      <c r="AA72" s="60"/>
      <c r="AB72" s="60"/>
      <c r="AC72" s="60"/>
      <c r="AD72" s="63">
        <v>0.5</v>
      </c>
      <c r="AE72" s="60"/>
      <c r="AF72" s="60"/>
      <c r="AG72" s="60"/>
      <c r="AH72" s="31">
        <f t="shared" si="0"/>
        <v>1</v>
      </c>
      <c r="AI72" s="64">
        <v>45108</v>
      </c>
      <c r="AJ72" s="64">
        <v>45260</v>
      </c>
      <c r="AK72" s="43" t="s">
        <v>210</v>
      </c>
      <c r="AL72" s="43" t="s">
        <v>618</v>
      </c>
      <c r="AM72" s="43" t="s">
        <v>207</v>
      </c>
      <c r="AN72" s="43" t="s">
        <v>712</v>
      </c>
      <c r="AO72" s="43" t="s">
        <v>785</v>
      </c>
    </row>
    <row r="73" spans="1:41" ht="75" hidden="1" x14ac:dyDescent="0.25">
      <c r="A73" s="43" t="s">
        <v>40</v>
      </c>
      <c r="B73" s="60" t="s">
        <v>203</v>
      </c>
      <c r="C73" s="60">
        <v>424</v>
      </c>
      <c r="D73" s="60" t="s">
        <v>70</v>
      </c>
      <c r="E73" s="60" t="s">
        <v>70</v>
      </c>
      <c r="F73" s="43" t="s">
        <v>204</v>
      </c>
      <c r="G73" s="43" t="s">
        <v>211</v>
      </c>
      <c r="H73" s="63">
        <v>0.16669999999999999</v>
      </c>
      <c r="I73" s="237"/>
      <c r="J73" s="60"/>
      <c r="K73" s="60"/>
      <c r="L73" s="60"/>
      <c r="M73" s="60"/>
      <c r="N73" s="60"/>
      <c r="O73" s="60"/>
      <c r="P73" s="60"/>
      <c r="Q73" s="60"/>
      <c r="R73" s="60"/>
      <c r="S73" s="60"/>
      <c r="T73" s="60"/>
      <c r="U73" s="60"/>
      <c r="V73" s="63">
        <v>0.3</v>
      </c>
      <c r="W73" s="60"/>
      <c r="X73" s="60"/>
      <c r="Y73" s="60"/>
      <c r="Z73" s="60"/>
      <c r="AA73" s="60"/>
      <c r="AB73" s="63">
        <v>0.7</v>
      </c>
      <c r="AC73" s="60"/>
      <c r="AD73" s="60"/>
      <c r="AE73" s="60"/>
      <c r="AF73" s="60"/>
      <c r="AG73" s="60"/>
      <c r="AH73" s="31">
        <f t="shared" si="0"/>
        <v>1</v>
      </c>
      <c r="AI73" s="64">
        <v>45108</v>
      </c>
      <c r="AJ73" s="64">
        <v>45229</v>
      </c>
      <c r="AK73" s="43" t="s">
        <v>212</v>
      </c>
      <c r="AL73" s="43" t="s">
        <v>618</v>
      </c>
      <c r="AM73" s="43" t="s">
        <v>207</v>
      </c>
      <c r="AN73" s="43" t="s">
        <v>712</v>
      </c>
      <c r="AO73" s="43" t="s">
        <v>785</v>
      </c>
    </row>
    <row r="74" spans="1:41" ht="90" hidden="1" x14ac:dyDescent="0.25">
      <c r="A74" s="43" t="s">
        <v>40</v>
      </c>
      <c r="B74" s="60" t="s">
        <v>203</v>
      </c>
      <c r="C74" s="60">
        <v>424</v>
      </c>
      <c r="D74" s="60" t="s">
        <v>70</v>
      </c>
      <c r="E74" s="60" t="s">
        <v>70</v>
      </c>
      <c r="F74" s="43" t="s">
        <v>204</v>
      </c>
      <c r="G74" s="43" t="s">
        <v>213</v>
      </c>
      <c r="H74" s="63">
        <v>0.16669999999999999</v>
      </c>
      <c r="I74" s="237"/>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0"/>
        <v>1</v>
      </c>
      <c r="AI74" s="64">
        <v>44986</v>
      </c>
      <c r="AJ74" s="64">
        <v>45291</v>
      </c>
      <c r="AK74" s="43" t="s">
        <v>214</v>
      </c>
      <c r="AL74" s="43" t="s">
        <v>618</v>
      </c>
      <c r="AM74" s="43" t="s">
        <v>207</v>
      </c>
      <c r="AN74" s="43" t="s">
        <v>712</v>
      </c>
      <c r="AO74" s="43" t="s">
        <v>785</v>
      </c>
    </row>
    <row r="75" spans="1:41" ht="75" hidden="1" x14ac:dyDescent="0.25">
      <c r="A75" s="43" t="s">
        <v>40</v>
      </c>
      <c r="B75" s="60" t="s">
        <v>203</v>
      </c>
      <c r="C75" s="60">
        <v>424</v>
      </c>
      <c r="D75" s="60" t="s">
        <v>70</v>
      </c>
      <c r="E75" s="60" t="s">
        <v>70</v>
      </c>
      <c r="F75" s="43" t="s">
        <v>204</v>
      </c>
      <c r="G75" s="43" t="s">
        <v>215</v>
      </c>
      <c r="H75" s="63">
        <v>0.16669999999999999</v>
      </c>
      <c r="I75" s="237"/>
      <c r="J75" s="60"/>
      <c r="K75" s="60"/>
      <c r="L75" s="60"/>
      <c r="M75" s="60"/>
      <c r="N75" s="63">
        <v>0.25</v>
      </c>
      <c r="O75" s="60"/>
      <c r="P75" s="60"/>
      <c r="Q75" s="60"/>
      <c r="R75" s="60"/>
      <c r="S75" s="60"/>
      <c r="T75" s="63">
        <v>0.25</v>
      </c>
      <c r="U75" s="60"/>
      <c r="V75" s="60"/>
      <c r="W75" s="60"/>
      <c r="X75" s="60"/>
      <c r="Y75" s="60"/>
      <c r="Z75" s="63">
        <v>0.25</v>
      </c>
      <c r="AA75" s="60"/>
      <c r="AB75" s="60"/>
      <c r="AC75" s="60"/>
      <c r="AD75" s="60"/>
      <c r="AE75" s="60"/>
      <c r="AF75" s="63">
        <v>0.25</v>
      </c>
      <c r="AG75" s="60"/>
      <c r="AH75" s="31">
        <f t="shared" si="0"/>
        <v>1</v>
      </c>
      <c r="AI75" s="64">
        <v>44986</v>
      </c>
      <c r="AJ75" s="64">
        <v>45291</v>
      </c>
      <c r="AK75" s="43" t="s">
        <v>216</v>
      </c>
      <c r="AL75" s="43" t="s">
        <v>618</v>
      </c>
      <c r="AM75" s="43" t="s">
        <v>207</v>
      </c>
      <c r="AN75" s="43" t="s">
        <v>712</v>
      </c>
      <c r="AO75" s="43" t="s">
        <v>785</v>
      </c>
    </row>
    <row r="76" spans="1:41" ht="90.75" hidden="1" customHeight="1" x14ac:dyDescent="0.25">
      <c r="A76" s="43" t="s">
        <v>217</v>
      </c>
      <c r="B76" s="60" t="s">
        <v>218</v>
      </c>
      <c r="C76" s="60">
        <v>27</v>
      </c>
      <c r="D76" s="240">
        <v>0.2</v>
      </c>
      <c r="E76" s="276">
        <v>175000000</v>
      </c>
      <c r="F76" s="43" t="s">
        <v>656</v>
      </c>
      <c r="G76" s="43" t="s">
        <v>219</v>
      </c>
      <c r="H76" s="63">
        <v>0.18</v>
      </c>
      <c r="I76" s="244">
        <f>+H76+H77+H78+H79+H80+H81</f>
        <v>0.99999999999999989</v>
      </c>
      <c r="J76" s="31"/>
      <c r="K76" s="31"/>
      <c r="L76" s="31">
        <v>0.04</v>
      </c>
      <c r="M76" s="31"/>
      <c r="N76" s="31">
        <v>8.3000000000000004E-2</v>
      </c>
      <c r="O76" s="31"/>
      <c r="P76" s="31">
        <v>8.3000000000000004E-2</v>
      </c>
      <c r="Q76" s="31"/>
      <c r="R76" s="31">
        <v>8.3000000000000004E-2</v>
      </c>
      <c r="S76" s="31"/>
      <c r="T76" s="31">
        <v>0.15</v>
      </c>
      <c r="U76" s="31"/>
      <c r="V76" s="31">
        <v>8.3000000000000004E-2</v>
      </c>
      <c r="W76" s="31"/>
      <c r="X76" s="31">
        <v>8.3000000000000004E-2</v>
      </c>
      <c r="Y76" s="31"/>
      <c r="Z76" s="31">
        <v>0.15</v>
      </c>
      <c r="AA76" s="31"/>
      <c r="AB76" s="31">
        <v>8.3000000000000004E-2</v>
      </c>
      <c r="AC76" s="31"/>
      <c r="AD76" s="31">
        <v>8.3000000000000004E-2</v>
      </c>
      <c r="AE76" s="31"/>
      <c r="AF76" s="31">
        <v>8.3000000000000004E-2</v>
      </c>
      <c r="AG76" s="60"/>
      <c r="AH76" s="31">
        <f t="shared" ref="AH76:AH133" si="2">+J76+L76+N76+P76+R76+T76+V76+X76+Z76+AB76+AD76+AF76</f>
        <v>1.004</v>
      </c>
      <c r="AI76" s="64">
        <v>44958</v>
      </c>
      <c r="AJ76" s="64">
        <v>45260</v>
      </c>
      <c r="AK76" s="43" t="s">
        <v>220</v>
      </c>
      <c r="AL76" s="43" t="s">
        <v>221</v>
      </c>
      <c r="AM76" s="43" t="s">
        <v>222</v>
      </c>
      <c r="AN76" s="43" t="s">
        <v>748</v>
      </c>
      <c r="AO76" s="43" t="s">
        <v>223</v>
      </c>
    </row>
    <row r="77" spans="1:41" ht="135" hidden="1" x14ac:dyDescent="0.25">
      <c r="A77" s="43" t="s">
        <v>217</v>
      </c>
      <c r="B77" s="60" t="s">
        <v>218</v>
      </c>
      <c r="C77" s="60">
        <v>27</v>
      </c>
      <c r="D77" s="257"/>
      <c r="E77" s="271"/>
      <c r="F77" s="43" t="s">
        <v>656</v>
      </c>
      <c r="G77" s="43" t="s">
        <v>224</v>
      </c>
      <c r="H77" s="63">
        <v>0.18</v>
      </c>
      <c r="I77" s="244"/>
      <c r="J77" s="31"/>
      <c r="K77" s="31"/>
      <c r="L77" s="31">
        <v>0.04</v>
      </c>
      <c r="M77" s="31"/>
      <c r="N77" s="31">
        <v>8.3000000000000004E-2</v>
      </c>
      <c r="O77" s="31"/>
      <c r="P77" s="31">
        <v>8.3000000000000004E-2</v>
      </c>
      <c r="Q77" s="31"/>
      <c r="R77" s="31">
        <v>8.3000000000000004E-2</v>
      </c>
      <c r="S77" s="31"/>
      <c r="T77" s="31">
        <v>0.15</v>
      </c>
      <c r="U77" s="31"/>
      <c r="V77" s="31">
        <v>8.3000000000000004E-2</v>
      </c>
      <c r="W77" s="31"/>
      <c r="X77" s="31">
        <v>8.3000000000000004E-2</v>
      </c>
      <c r="Y77" s="31"/>
      <c r="Z77" s="31">
        <v>0.15</v>
      </c>
      <c r="AA77" s="31"/>
      <c r="AB77" s="31">
        <v>8.3000000000000004E-2</v>
      </c>
      <c r="AC77" s="31"/>
      <c r="AD77" s="31">
        <v>8.3000000000000004E-2</v>
      </c>
      <c r="AE77" s="31"/>
      <c r="AF77" s="31">
        <v>8.3000000000000004E-2</v>
      </c>
      <c r="AG77" s="60"/>
      <c r="AH77" s="31">
        <f t="shared" si="2"/>
        <v>1.004</v>
      </c>
      <c r="AI77" s="64">
        <v>44958</v>
      </c>
      <c r="AJ77" s="64">
        <v>45260</v>
      </c>
      <c r="AK77" s="43" t="s">
        <v>225</v>
      </c>
      <c r="AL77" s="43" t="s">
        <v>221</v>
      </c>
      <c r="AM77" s="43" t="s">
        <v>222</v>
      </c>
      <c r="AN77" s="43" t="s">
        <v>748</v>
      </c>
      <c r="AO77" s="43" t="s">
        <v>223</v>
      </c>
    </row>
    <row r="78" spans="1:41" ht="75" hidden="1" x14ac:dyDescent="0.25">
      <c r="A78" s="43" t="s">
        <v>217</v>
      </c>
      <c r="B78" s="60" t="s">
        <v>218</v>
      </c>
      <c r="C78" s="60">
        <v>27</v>
      </c>
      <c r="D78" s="257"/>
      <c r="E78" s="271"/>
      <c r="F78" s="43" t="s">
        <v>656</v>
      </c>
      <c r="G78" s="43" t="s">
        <v>226</v>
      </c>
      <c r="H78" s="63">
        <v>0.18</v>
      </c>
      <c r="I78" s="244"/>
      <c r="J78" s="31"/>
      <c r="K78" s="31"/>
      <c r="L78" s="31">
        <v>0.04</v>
      </c>
      <c r="M78" s="31"/>
      <c r="N78" s="31">
        <v>8.3000000000000004E-2</v>
      </c>
      <c r="O78" s="31"/>
      <c r="P78" s="31">
        <v>8.3000000000000004E-2</v>
      </c>
      <c r="Q78" s="31"/>
      <c r="R78" s="31">
        <v>8.3000000000000004E-2</v>
      </c>
      <c r="S78" s="31"/>
      <c r="T78" s="31">
        <v>0.15</v>
      </c>
      <c r="U78" s="31"/>
      <c r="V78" s="31">
        <v>8.3000000000000004E-2</v>
      </c>
      <c r="W78" s="31"/>
      <c r="X78" s="31">
        <v>8.3000000000000004E-2</v>
      </c>
      <c r="Y78" s="31"/>
      <c r="Z78" s="31">
        <v>0.15</v>
      </c>
      <c r="AA78" s="31"/>
      <c r="AB78" s="31">
        <v>8.3000000000000004E-2</v>
      </c>
      <c r="AC78" s="31"/>
      <c r="AD78" s="31">
        <v>8.3000000000000004E-2</v>
      </c>
      <c r="AE78" s="31"/>
      <c r="AF78" s="31">
        <v>8.3000000000000004E-2</v>
      </c>
      <c r="AG78" s="60"/>
      <c r="AH78" s="31">
        <f t="shared" si="2"/>
        <v>1.004</v>
      </c>
      <c r="AI78" s="64">
        <v>44958</v>
      </c>
      <c r="AJ78" s="64">
        <v>45260</v>
      </c>
      <c r="AK78" s="43" t="s">
        <v>227</v>
      </c>
      <c r="AL78" s="43" t="s">
        <v>221</v>
      </c>
      <c r="AM78" s="43" t="s">
        <v>222</v>
      </c>
      <c r="AN78" s="43" t="s">
        <v>748</v>
      </c>
      <c r="AO78" s="43" t="s">
        <v>223</v>
      </c>
    </row>
    <row r="79" spans="1:41" ht="75" hidden="1" x14ac:dyDescent="0.25">
      <c r="A79" s="43" t="s">
        <v>217</v>
      </c>
      <c r="B79" s="60" t="s">
        <v>218</v>
      </c>
      <c r="C79" s="60">
        <v>27</v>
      </c>
      <c r="D79" s="257"/>
      <c r="E79" s="271"/>
      <c r="F79" s="43" t="s">
        <v>656</v>
      </c>
      <c r="G79" s="43" t="s">
        <v>228</v>
      </c>
      <c r="H79" s="63">
        <v>0.18</v>
      </c>
      <c r="I79" s="244"/>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si="2"/>
        <v>1.004</v>
      </c>
      <c r="AI79" s="64">
        <v>44958</v>
      </c>
      <c r="AJ79" s="64">
        <v>45260</v>
      </c>
      <c r="AK79" s="43" t="s">
        <v>225</v>
      </c>
      <c r="AL79" s="43" t="s">
        <v>221</v>
      </c>
      <c r="AM79" s="43" t="s">
        <v>222</v>
      </c>
      <c r="AN79" s="43" t="s">
        <v>748</v>
      </c>
      <c r="AO79" s="43" t="s">
        <v>223</v>
      </c>
    </row>
    <row r="80" spans="1:41" ht="75" hidden="1" x14ac:dyDescent="0.25">
      <c r="A80" s="43" t="s">
        <v>217</v>
      </c>
      <c r="B80" s="60" t="s">
        <v>218</v>
      </c>
      <c r="C80" s="60">
        <v>27</v>
      </c>
      <c r="D80" s="257"/>
      <c r="E80" s="271"/>
      <c r="F80" s="43" t="s">
        <v>656</v>
      </c>
      <c r="G80" s="43" t="s">
        <v>229</v>
      </c>
      <c r="H80" s="63">
        <v>0.18</v>
      </c>
      <c r="I80" s="244"/>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+J80+L80+N80+P80+R80+T80+V80+X80+Z80+AB80+AD80+AF80</f>
        <v>1.004</v>
      </c>
      <c r="AI80" s="64">
        <v>44958</v>
      </c>
      <c r="AJ80" s="64">
        <v>45260</v>
      </c>
      <c r="AK80" s="43" t="s">
        <v>230</v>
      </c>
      <c r="AL80" s="43" t="s">
        <v>221</v>
      </c>
      <c r="AM80" s="43" t="s">
        <v>222</v>
      </c>
      <c r="AN80" s="43" t="s">
        <v>748</v>
      </c>
      <c r="AO80" s="43" t="s">
        <v>223</v>
      </c>
    </row>
    <row r="81" spans="1:41" ht="75" hidden="1" x14ac:dyDescent="0.25">
      <c r="A81" s="43" t="s">
        <v>217</v>
      </c>
      <c r="B81" s="60" t="s">
        <v>218</v>
      </c>
      <c r="C81" s="60">
        <v>27</v>
      </c>
      <c r="D81" s="258"/>
      <c r="E81" s="272"/>
      <c r="F81" s="43" t="s">
        <v>656</v>
      </c>
      <c r="G81" s="43" t="s">
        <v>231</v>
      </c>
      <c r="H81" s="63">
        <v>0.1</v>
      </c>
      <c r="I81" s="244"/>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2"/>
        <v>1.004</v>
      </c>
      <c r="AI81" s="64">
        <v>44958</v>
      </c>
      <c r="AJ81" s="64">
        <v>45260</v>
      </c>
      <c r="AK81" s="43" t="s">
        <v>232</v>
      </c>
      <c r="AL81" s="43" t="s">
        <v>221</v>
      </c>
      <c r="AM81" s="43" t="s">
        <v>222</v>
      </c>
      <c r="AN81" s="43" t="s">
        <v>748</v>
      </c>
      <c r="AO81" s="43" t="s">
        <v>223</v>
      </c>
    </row>
    <row r="82" spans="1:41" ht="75" hidden="1" x14ac:dyDescent="0.25">
      <c r="A82" s="43" t="s">
        <v>217</v>
      </c>
      <c r="B82" s="60" t="s">
        <v>218</v>
      </c>
      <c r="C82" s="60">
        <v>27</v>
      </c>
      <c r="D82" s="60" t="s">
        <v>70</v>
      </c>
      <c r="E82" s="51" t="s">
        <v>70</v>
      </c>
      <c r="F82" s="43" t="s">
        <v>233</v>
      </c>
      <c r="G82" s="43" t="s">
        <v>234</v>
      </c>
      <c r="H82" s="63">
        <v>1</v>
      </c>
      <c r="I82" s="63">
        <f>+H82</f>
        <v>1</v>
      </c>
      <c r="J82" s="60"/>
      <c r="K82" s="60"/>
      <c r="L82" s="60"/>
      <c r="M82" s="60"/>
      <c r="N82" s="60"/>
      <c r="O82" s="60"/>
      <c r="P82" s="60"/>
      <c r="Q82" s="60"/>
      <c r="R82" s="60"/>
      <c r="S82" s="60"/>
      <c r="T82" s="60"/>
      <c r="U82" s="60"/>
      <c r="V82" s="33">
        <v>0.33329999999999999</v>
      </c>
      <c r="W82" s="60"/>
      <c r="X82" s="33">
        <v>0.33329999999999999</v>
      </c>
      <c r="Y82" s="60"/>
      <c r="Z82" s="33">
        <v>0.33329999999999999</v>
      </c>
      <c r="AA82" s="60"/>
      <c r="AB82" s="60"/>
      <c r="AC82" s="60"/>
      <c r="AD82" s="60"/>
      <c r="AE82" s="60"/>
      <c r="AF82" s="60"/>
      <c r="AG82" s="60"/>
      <c r="AH82" s="31">
        <f t="shared" si="2"/>
        <v>0.99990000000000001</v>
      </c>
      <c r="AI82" s="64">
        <v>45108</v>
      </c>
      <c r="AJ82" s="64">
        <v>45199</v>
      </c>
      <c r="AK82" s="43" t="s">
        <v>235</v>
      </c>
      <c r="AL82" s="43" t="s">
        <v>221</v>
      </c>
      <c r="AM82" s="43" t="s">
        <v>222</v>
      </c>
      <c r="AN82" s="43" t="s">
        <v>748</v>
      </c>
      <c r="AO82" s="43" t="s">
        <v>223</v>
      </c>
    </row>
    <row r="83" spans="1:41" ht="75" hidden="1" x14ac:dyDescent="0.25">
      <c r="A83" s="43" t="s">
        <v>152</v>
      </c>
      <c r="B83" s="60" t="s">
        <v>153</v>
      </c>
      <c r="C83" s="60">
        <v>325</v>
      </c>
      <c r="D83" s="226">
        <v>50</v>
      </c>
      <c r="E83" s="254">
        <v>450125201</v>
      </c>
      <c r="F83" s="44" t="s">
        <v>236</v>
      </c>
      <c r="G83" s="44" t="s">
        <v>237</v>
      </c>
      <c r="H83" s="31">
        <v>0.2</v>
      </c>
      <c r="I83" s="260">
        <v>1</v>
      </c>
      <c r="J83" s="69"/>
      <c r="K83" s="69"/>
      <c r="L83" s="31">
        <v>1</v>
      </c>
      <c r="M83" s="69"/>
      <c r="N83" s="52"/>
      <c r="O83" s="69"/>
      <c r="P83" s="69"/>
      <c r="Q83" s="69"/>
      <c r="R83" s="69"/>
      <c r="S83" s="69"/>
      <c r="T83" s="69"/>
      <c r="U83" s="69"/>
      <c r="V83" s="69"/>
      <c r="W83" s="69"/>
      <c r="X83" s="69"/>
      <c r="Y83" s="69"/>
      <c r="Z83" s="69"/>
      <c r="AA83" s="69"/>
      <c r="AB83" s="69"/>
      <c r="AC83" s="69"/>
      <c r="AD83" s="69"/>
      <c r="AE83" s="69"/>
      <c r="AF83" s="69"/>
      <c r="AG83" s="69"/>
      <c r="AH83" s="31">
        <f t="shared" si="2"/>
        <v>1</v>
      </c>
      <c r="AI83" s="62">
        <v>44958</v>
      </c>
      <c r="AJ83" s="62">
        <v>44985</v>
      </c>
      <c r="AK83" s="44" t="s">
        <v>238</v>
      </c>
      <c r="AL83" s="44" t="s">
        <v>239</v>
      </c>
      <c r="AM83" s="44" t="s">
        <v>240</v>
      </c>
      <c r="AN83" s="43" t="s">
        <v>241</v>
      </c>
      <c r="AO83" s="43" t="s">
        <v>160</v>
      </c>
    </row>
    <row r="84" spans="1:41" ht="125.25" hidden="1" customHeight="1" x14ac:dyDescent="0.25">
      <c r="A84" s="43" t="s">
        <v>152</v>
      </c>
      <c r="B84" s="60" t="s">
        <v>153</v>
      </c>
      <c r="C84" s="60">
        <v>325</v>
      </c>
      <c r="D84" s="227"/>
      <c r="E84" s="255"/>
      <c r="F84" s="44" t="s">
        <v>236</v>
      </c>
      <c r="G84" s="44" t="s">
        <v>242</v>
      </c>
      <c r="H84" s="31">
        <v>0.1</v>
      </c>
      <c r="I84" s="260"/>
      <c r="J84" s="60"/>
      <c r="K84" s="60"/>
      <c r="L84" s="60"/>
      <c r="M84" s="60"/>
      <c r="N84" s="31">
        <v>0.3</v>
      </c>
      <c r="O84" s="60"/>
      <c r="P84" s="31">
        <v>0.3</v>
      </c>
      <c r="Q84" s="60"/>
      <c r="R84" s="31">
        <v>0.4</v>
      </c>
      <c r="S84" s="60"/>
      <c r="T84" s="60"/>
      <c r="U84" s="60"/>
      <c r="V84" s="60"/>
      <c r="W84" s="60"/>
      <c r="X84" s="60"/>
      <c r="Y84" s="60"/>
      <c r="Z84" s="60"/>
      <c r="AA84" s="60"/>
      <c r="AB84" s="60"/>
      <c r="AC84" s="60"/>
      <c r="AD84" s="60"/>
      <c r="AE84" s="60"/>
      <c r="AF84" s="60"/>
      <c r="AG84" s="60"/>
      <c r="AH84" s="31">
        <f t="shared" si="2"/>
        <v>1</v>
      </c>
      <c r="AI84" s="62">
        <v>44986</v>
      </c>
      <c r="AJ84" s="62">
        <v>45077</v>
      </c>
      <c r="AK84" s="44" t="s">
        <v>243</v>
      </c>
      <c r="AL84" s="44" t="s">
        <v>239</v>
      </c>
      <c r="AM84" s="44" t="s">
        <v>240</v>
      </c>
      <c r="AN84" s="43" t="s">
        <v>241</v>
      </c>
      <c r="AO84" s="43" t="s">
        <v>160</v>
      </c>
    </row>
    <row r="85" spans="1:41" ht="75" hidden="1" x14ac:dyDescent="0.25">
      <c r="A85" s="43" t="s">
        <v>152</v>
      </c>
      <c r="B85" s="60" t="s">
        <v>153</v>
      </c>
      <c r="C85" s="60">
        <v>325</v>
      </c>
      <c r="D85" s="227"/>
      <c r="E85" s="255"/>
      <c r="F85" s="44" t="s">
        <v>236</v>
      </c>
      <c r="G85" s="44" t="s">
        <v>244</v>
      </c>
      <c r="H85" s="31">
        <v>0.05</v>
      </c>
      <c r="I85" s="260"/>
      <c r="J85" s="60"/>
      <c r="K85" s="60"/>
      <c r="L85" s="31">
        <v>0.3</v>
      </c>
      <c r="M85" s="60"/>
      <c r="N85" s="31">
        <v>0.3</v>
      </c>
      <c r="O85" s="60"/>
      <c r="P85" s="31">
        <v>0.4</v>
      </c>
      <c r="Q85" s="60"/>
      <c r="R85" s="60"/>
      <c r="S85" s="60"/>
      <c r="T85" s="60"/>
      <c r="U85" s="60"/>
      <c r="V85" s="60"/>
      <c r="W85" s="60"/>
      <c r="X85" s="60"/>
      <c r="Y85" s="60"/>
      <c r="Z85" s="60"/>
      <c r="AA85" s="60"/>
      <c r="AB85" s="60"/>
      <c r="AC85" s="60"/>
      <c r="AD85" s="60"/>
      <c r="AE85" s="60"/>
      <c r="AF85" s="60"/>
      <c r="AG85" s="60"/>
      <c r="AH85" s="31">
        <f t="shared" si="2"/>
        <v>1</v>
      </c>
      <c r="AI85" s="62">
        <v>44958</v>
      </c>
      <c r="AJ85" s="62">
        <v>45046</v>
      </c>
      <c r="AK85" s="44" t="s">
        <v>245</v>
      </c>
      <c r="AL85" s="44" t="s">
        <v>239</v>
      </c>
      <c r="AM85" s="44" t="s">
        <v>240</v>
      </c>
      <c r="AN85" s="43" t="s">
        <v>241</v>
      </c>
      <c r="AO85" s="43" t="s">
        <v>160</v>
      </c>
    </row>
    <row r="86" spans="1:41" ht="75" hidden="1" x14ac:dyDescent="0.25">
      <c r="A86" s="43" t="s">
        <v>152</v>
      </c>
      <c r="B86" s="60" t="s">
        <v>153</v>
      </c>
      <c r="C86" s="60">
        <v>325</v>
      </c>
      <c r="D86" s="227"/>
      <c r="E86" s="255"/>
      <c r="F86" s="44" t="s">
        <v>236</v>
      </c>
      <c r="G86" s="44" t="s">
        <v>246</v>
      </c>
      <c r="H86" s="31">
        <v>0.05</v>
      </c>
      <c r="I86" s="260"/>
      <c r="J86" s="60"/>
      <c r="K86" s="60"/>
      <c r="L86" s="60"/>
      <c r="M86" s="60"/>
      <c r="N86" s="60"/>
      <c r="O86" s="60"/>
      <c r="P86" s="60"/>
      <c r="Q86" s="60"/>
      <c r="R86" s="60"/>
      <c r="S86" s="60"/>
      <c r="T86" s="63">
        <v>0.5</v>
      </c>
      <c r="U86" s="60"/>
      <c r="V86" s="63">
        <v>0.5</v>
      </c>
      <c r="W86" s="60"/>
      <c r="X86" s="60"/>
      <c r="Y86" s="60"/>
      <c r="Z86" s="60"/>
      <c r="AA86" s="60"/>
      <c r="AB86" s="60"/>
      <c r="AC86" s="60"/>
      <c r="AD86" s="60"/>
      <c r="AE86" s="60"/>
      <c r="AF86" s="60"/>
      <c r="AG86" s="60"/>
      <c r="AH86" s="31">
        <f t="shared" si="2"/>
        <v>1</v>
      </c>
      <c r="AI86" s="62">
        <v>45078</v>
      </c>
      <c r="AJ86" s="62">
        <v>45138</v>
      </c>
      <c r="AK86" s="44" t="s">
        <v>247</v>
      </c>
      <c r="AL86" s="44" t="s">
        <v>239</v>
      </c>
      <c r="AM86" s="44" t="s">
        <v>240</v>
      </c>
      <c r="AN86" s="43" t="s">
        <v>241</v>
      </c>
      <c r="AO86" s="43" t="s">
        <v>160</v>
      </c>
    </row>
    <row r="87" spans="1:41" ht="75" hidden="1" x14ac:dyDescent="0.25">
      <c r="A87" s="43" t="s">
        <v>152</v>
      </c>
      <c r="B87" s="60" t="s">
        <v>153</v>
      </c>
      <c r="C87" s="60">
        <v>325</v>
      </c>
      <c r="D87" s="227"/>
      <c r="E87" s="255"/>
      <c r="F87" s="44" t="s">
        <v>236</v>
      </c>
      <c r="G87" s="44" t="s">
        <v>248</v>
      </c>
      <c r="H87" s="31">
        <v>0.1</v>
      </c>
      <c r="I87" s="260"/>
      <c r="J87" s="60"/>
      <c r="K87" s="60"/>
      <c r="L87" s="60"/>
      <c r="M87" s="60"/>
      <c r="N87" s="60"/>
      <c r="O87" s="60"/>
      <c r="P87" s="60"/>
      <c r="Q87" s="60"/>
      <c r="R87" s="60"/>
      <c r="S87" s="60"/>
      <c r="T87" s="60"/>
      <c r="U87" s="60"/>
      <c r="V87" s="60"/>
      <c r="W87" s="60"/>
      <c r="X87" s="60"/>
      <c r="Y87" s="60"/>
      <c r="Z87" s="31">
        <v>0.3</v>
      </c>
      <c r="AA87" s="60"/>
      <c r="AB87" s="31">
        <v>0.3</v>
      </c>
      <c r="AC87" s="60"/>
      <c r="AD87" s="31">
        <v>0.4</v>
      </c>
      <c r="AE87" s="60"/>
      <c r="AF87" s="60"/>
      <c r="AG87" s="60"/>
      <c r="AH87" s="31">
        <f t="shared" si="2"/>
        <v>1</v>
      </c>
      <c r="AI87" s="62">
        <v>45170</v>
      </c>
      <c r="AJ87" s="62">
        <v>45260</v>
      </c>
      <c r="AK87" s="44" t="s">
        <v>249</v>
      </c>
      <c r="AL87" s="44" t="s">
        <v>239</v>
      </c>
      <c r="AM87" s="44" t="s">
        <v>240</v>
      </c>
      <c r="AN87" s="43" t="s">
        <v>241</v>
      </c>
      <c r="AO87" s="43" t="s">
        <v>160</v>
      </c>
    </row>
    <row r="88" spans="1:41" ht="75" hidden="1" x14ac:dyDescent="0.25">
      <c r="A88" s="43" t="s">
        <v>152</v>
      </c>
      <c r="B88" s="60" t="s">
        <v>153</v>
      </c>
      <c r="C88" s="60">
        <v>325</v>
      </c>
      <c r="D88" s="227"/>
      <c r="E88" s="255"/>
      <c r="F88" s="44" t="s">
        <v>236</v>
      </c>
      <c r="G88" s="44" t="s">
        <v>250</v>
      </c>
      <c r="H88" s="31">
        <v>0.4</v>
      </c>
      <c r="I88" s="260"/>
      <c r="J88" s="60"/>
      <c r="K88" s="60"/>
      <c r="L88" s="60"/>
      <c r="M88" s="60"/>
      <c r="N88" s="60"/>
      <c r="O88" s="60"/>
      <c r="P88" s="60"/>
      <c r="Q88" s="60"/>
      <c r="R88" s="60"/>
      <c r="S88" s="60"/>
      <c r="T88" s="60"/>
      <c r="U88" s="60"/>
      <c r="V88" s="60"/>
      <c r="W88" s="60"/>
      <c r="X88" s="60"/>
      <c r="Y88" s="60"/>
      <c r="Z88" s="60"/>
      <c r="AA88" s="60"/>
      <c r="AB88" s="31">
        <v>0.3</v>
      </c>
      <c r="AC88" s="60"/>
      <c r="AD88" s="31">
        <v>0.3</v>
      </c>
      <c r="AE88" s="60"/>
      <c r="AF88" s="31">
        <v>0.4</v>
      </c>
      <c r="AG88" s="60"/>
      <c r="AH88" s="31">
        <f t="shared" si="2"/>
        <v>1</v>
      </c>
      <c r="AI88" s="62">
        <v>45200</v>
      </c>
      <c r="AJ88" s="62">
        <v>45290</v>
      </c>
      <c r="AK88" s="44" t="s">
        <v>251</v>
      </c>
      <c r="AL88" s="44" t="s">
        <v>239</v>
      </c>
      <c r="AM88" s="44" t="s">
        <v>240</v>
      </c>
      <c r="AN88" s="43" t="s">
        <v>241</v>
      </c>
      <c r="AO88" s="43" t="s">
        <v>160</v>
      </c>
    </row>
    <row r="89" spans="1:41" ht="75" hidden="1" x14ac:dyDescent="0.25">
      <c r="A89" s="43" t="s">
        <v>152</v>
      </c>
      <c r="B89" s="60" t="s">
        <v>153</v>
      </c>
      <c r="C89" s="60">
        <v>325</v>
      </c>
      <c r="D89" s="228"/>
      <c r="E89" s="255"/>
      <c r="F89" s="44" t="s">
        <v>236</v>
      </c>
      <c r="G89" s="44" t="s">
        <v>252</v>
      </c>
      <c r="H89" s="31">
        <v>0.1</v>
      </c>
      <c r="I89" s="260"/>
      <c r="J89" s="60"/>
      <c r="K89" s="60"/>
      <c r="L89" s="60"/>
      <c r="M89" s="60"/>
      <c r="N89" s="60"/>
      <c r="O89" s="60"/>
      <c r="P89" s="60"/>
      <c r="Q89" s="60"/>
      <c r="R89" s="60"/>
      <c r="S89" s="60"/>
      <c r="T89" s="60"/>
      <c r="U89" s="60"/>
      <c r="V89" s="60"/>
      <c r="W89" s="60"/>
      <c r="X89" s="60"/>
      <c r="Y89" s="60"/>
      <c r="Z89" s="60"/>
      <c r="AA89" s="60"/>
      <c r="AB89" s="60"/>
      <c r="AC89" s="60"/>
      <c r="AD89" s="60"/>
      <c r="AE89" s="60"/>
      <c r="AF89" s="63">
        <v>1</v>
      </c>
      <c r="AG89" s="60"/>
      <c r="AH89" s="31">
        <f t="shared" si="2"/>
        <v>1</v>
      </c>
      <c r="AI89" s="62">
        <v>45261</v>
      </c>
      <c r="AJ89" s="62">
        <v>45290</v>
      </c>
      <c r="AK89" s="44" t="s">
        <v>253</v>
      </c>
      <c r="AL89" s="44" t="s">
        <v>239</v>
      </c>
      <c r="AM89" s="44" t="s">
        <v>240</v>
      </c>
      <c r="AN89" s="43" t="s">
        <v>241</v>
      </c>
      <c r="AO89" s="43" t="s">
        <v>160</v>
      </c>
    </row>
    <row r="90" spans="1:41" ht="75" hidden="1" x14ac:dyDescent="0.25">
      <c r="A90" s="43" t="s">
        <v>152</v>
      </c>
      <c r="B90" s="60" t="s">
        <v>153</v>
      </c>
      <c r="C90" s="60">
        <v>328</v>
      </c>
      <c r="D90" s="226">
        <v>30</v>
      </c>
      <c r="E90" s="255"/>
      <c r="F90" s="44" t="s">
        <v>254</v>
      </c>
      <c r="G90" s="44" t="s">
        <v>255</v>
      </c>
      <c r="H90" s="31">
        <v>0.2</v>
      </c>
      <c r="I90" s="244">
        <v>1</v>
      </c>
      <c r="J90" s="60"/>
      <c r="K90" s="60"/>
      <c r="L90" s="60"/>
      <c r="M90" s="60"/>
      <c r="N90" s="63">
        <v>0.2</v>
      </c>
      <c r="O90" s="60"/>
      <c r="P90" s="63">
        <v>0.2</v>
      </c>
      <c r="Q90" s="60"/>
      <c r="R90" s="63">
        <v>0.2</v>
      </c>
      <c r="S90" s="60"/>
      <c r="T90" s="63">
        <v>0.1</v>
      </c>
      <c r="U90" s="60"/>
      <c r="V90" s="63">
        <v>0.1</v>
      </c>
      <c r="W90" s="60"/>
      <c r="X90" s="63">
        <v>0.1</v>
      </c>
      <c r="Y90" s="60"/>
      <c r="Z90" s="63">
        <v>0.1</v>
      </c>
      <c r="AA90" s="60"/>
      <c r="AB90" s="63"/>
      <c r="AC90" s="60"/>
      <c r="AD90" s="60"/>
      <c r="AE90" s="60"/>
      <c r="AF90" s="63"/>
      <c r="AG90" s="60"/>
      <c r="AH90" s="31">
        <f t="shared" si="2"/>
        <v>1</v>
      </c>
      <c r="AI90" s="62">
        <v>44986</v>
      </c>
      <c r="AJ90" s="62">
        <v>45199</v>
      </c>
      <c r="AK90" s="44" t="s">
        <v>256</v>
      </c>
      <c r="AL90" s="44" t="s">
        <v>239</v>
      </c>
      <c r="AM90" s="44" t="s">
        <v>240</v>
      </c>
      <c r="AN90" s="43" t="s">
        <v>241</v>
      </c>
      <c r="AO90" s="43" t="s">
        <v>160</v>
      </c>
    </row>
    <row r="91" spans="1:41" ht="75" hidden="1" x14ac:dyDescent="0.25">
      <c r="A91" s="43" t="s">
        <v>152</v>
      </c>
      <c r="B91" s="60" t="s">
        <v>153</v>
      </c>
      <c r="C91" s="60">
        <v>328</v>
      </c>
      <c r="D91" s="227"/>
      <c r="E91" s="255"/>
      <c r="F91" s="44" t="s">
        <v>254</v>
      </c>
      <c r="G91" s="44" t="s">
        <v>257</v>
      </c>
      <c r="H91" s="31">
        <v>0.05</v>
      </c>
      <c r="I91" s="237"/>
      <c r="J91" s="60"/>
      <c r="K91" s="60"/>
      <c r="L91" s="60"/>
      <c r="M91" s="60"/>
      <c r="N91" s="60"/>
      <c r="O91" s="60"/>
      <c r="P91" s="63">
        <v>0.2</v>
      </c>
      <c r="Q91" s="60"/>
      <c r="R91" s="63">
        <v>0.2</v>
      </c>
      <c r="S91" s="60"/>
      <c r="T91" s="63">
        <v>0.2</v>
      </c>
      <c r="U91" s="60"/>
      <c r="V91" s="63">
        <v>0.1</v>
      </c>
      <c r="W91" s="60"/>
      <c r="X91" s="63">
        <v>0.1</v>
      </c>
      <c r="Y91" s="60"/>
      <c r="Z91" s="63">
        <v>0.1</v>
      </c>
      <c r="AA91" s="60"/>
      <c r="AB91" s="63">
        <v>0.1</v>
      </c>
      <c r="AC91" s="60"/>
      <c r="AD91" s="60"/>
      <c r="AE91" s="60"/>
      <c r="AF91" s="63"/>
      <c r="AG91" s="60"/>
      <c r="AH91" s="31">
        <f t="shared" si="2"/>
        <v>1</v>
      </c>
      <c r="AI91" s="62">
        <v>45017</v>
      </c>
      <c r="AJ91" s="62">
        <v>45230</v>
      </c>
      <c r="AK91" s="44" t="s">
        <v>258</v>
      </c>
      <c r="AL91" s="44" t="s">
        <v>239</v>
      </c>
      <c r="AM91" s="44" t="s">
        <v>240</v>
      </c>
      <c r="AN91" s="43" t="s">
        <v>241</v>
      </c>
      <c r="AO91" s="43" t="s">
        <v>160</v>
      </c>
    </row>
    <row r="92" spans="1:41" ht="75" hidden="1" x14ac:dyDescent="0.25">
      <c r="A92" s="43" t="s">
        <v>152</v>
      </c>
      <c r="B92" s="60" t="s">
        <v>153</v>
      </c>
      <c r="C92" s="60">
        <v>328</v>
      </c>
      <c r="D92" s="227"/>
      <c r="E92" s="255"/>
      <c r="F92" s="44" t="s">
        <v>254</v>
      </c>
      <c r="G92" s="44" t="s">
        <v>259</v>
      </c>
      <c r="H92" s="31">
        <v>0.4</v>
      </c>
      <c r="I92" s="237"/>
      <c r="J92" s="60"/>
      <c r="K92" s="60"/>
      <c r="L92" s="60"/>
      <c r="M92" s="60"/>
      <c r="N92" s="63">
        <v>0.1</v>
      </c>
      <c r="O92" s="60"/>
      <c r="P92" s="63">
        <v>0.1</v>
      </c>
      <c r="Q92" s="60"/>
      <c r="R92" s="63">
        <v>0.1</v>
      </c>
      <c r="S92" s="60"/>
      <c r="T92" s="63">
        <v>0.1</v>
      </c>
      <c r="U92" s="60"/>
      <c r="V92" s="63">
        <v>0.1</v>
      </c>
      <c r="W92" s="60"/>
      <c r="X92" s="63">
        <v>0.1</v>
      </c>
      <c r="Y92" s="60"/>
      <c r="Z92" s="63">
        <v>0.1</v>
      </c>
      <c r="AA92" s="60"/>
      <c r="AB92" s="63">
        <v>0.1</v>
      </c>
      <c r="AC92" s="60"/>
      <c r="AD92" s="63">
        <v>0.1</v>
      </c>
      <c r="AE92" s="60"/>
      <c r="AF92" s="63">
        <v>0.1</v>
      </c>
      <c r="AG92" s="60"/>
      <c r="AH92" s="31">
        <f t="shared" si="2"/>
        <v>0.99999999999999989</v>
      </c>
      <c r="AI92" s="62">
        <v>44986</v>
      </c>
      <c r="AJ92" s="62">
        <v>45290</v>
      </c>
      <c r="AK92" s="44" t="s">
        <v>260</v>
      </c>
      <c r="AL92" s="44" t="s">
        <v>239</v>
      </c>
      <c r="AM92" s="44" t="s">
        <v>240</v>
      </c>
      <c r="AN92" s="43" t="s">
        <v>241</v>
      </c>
      <c r="AO92" s="43" t="s">
        <v>160</v>
      </c>
    </row>
    <row r="93" spans="1:41" ht="75" hidden="1" x14ac:dyDescent="0.25">
      <c r="A93" s="43" t="s">
        <v>152</v>
      </c>
      <c r="B93" s="60" t="s">
        <v>153</v>
      </c>
      <c r="C93" s="60">
        <v>328</v>
      </c>
      <c r="D93" s="227"/>
      <c r="E93" s="255"/>
      <c r="F93" s="44" t="s">
        <v>254</v>
      </c>
      <c r="G93" s="44" t="s">
        <v>261</v>
      </c>
      <c r="H93" s="31">
        <v>0.3</v>
      </c>
      <c r="I93" s="237"/>
      <c r="J93" s="60"/>
      <c r="K93" s="60"/>
      <c r="L93" s="60"/>
      <c r="M93" s="60"/>
      <c r="N93" s="60"/>
      <c r="O93" s="60"/>
      <c r="P93" s="60"/>
      <c r="Q93" s="60"/>
      <c r="R93" s="60"/>
      <c r="S93" s="60"/>
      <c r="T93" s="63">
        <v>0.2</v>
      </c>
      <c r="U93" s="60"/>
      <c r="V93" s="63">
        <v>0.2</v>
      </c>
      <c r="W93" s="60"/>
      <c r="X93" s="63">
        <v>0.2</v>
      </c>
      <c r="Y93" s="60"/>
      <c r="Z93" s="63">
        <v>0.2</v>
      </c>
      <c r="AA93" s="60"/>
      <c r="AB93" s="63">
        <v>0.2</v>
      </c>
      <c r="AC93" s="60"/>
      <c r="AD93" s="60"/>
      <c r="AE93" s="60"/>
      <c r="AF93" s="63"/>
      <c r="AG93" s="60"/>
      <c r="AH93" s="31">
        <f t="shared" si="2"/>
        <v>1</v>
      </c>
      <c r="AI93" s="62">
        <v>45078</v>
      </c>
      <c r="AJ93" s="62">
        <v>45230</v>
      </c>
      <c r="AK93" s="44" t="s">
        <v>262</v>
      </c>
      <c r="AL93" s="44" t="s">
        <v>239</v>
      </c>
      <c r="AM93" s="44" t="s">
        <v>240</v>
      </c>
      <c r="AN93" s="43" t="s">
        <v>241</v>
      </c>
      <c r="AO93" s="43" t="s">
        <v>160</v>
      </c>
    </row>
    <row r="94" spans="1:41" ht="75" hidden="1" x14ac:dyDescent="0.25">
      <c r="A94" s="43" t="s">
        <v>152</v>
      </c>
      <c r="B94" s="60" t="s">
        <v>153</v>
      </c>
      <c r="C94" s="60">
        <v>328</v>
      </c>
      <c r="D94" s="228"/>
      <c r="E94" s="256"/>
      <c r="F94" s="44" t="s">
        <v>254</v>
      </c>
      <c r="G94" s="44" t="s">
        <v>263</v>
      </c>
      <c r="H94" s="31">
        <v>0.05</v>
      </c>
      <c r="I94" s="237"/>
      <c r="J94" s="60"/>
      <c r="K94" s="60"/>
      <c r="L94" s="60"/>
      <c r="M94" s="60"/>
      <c r="N94" s="60"/>
      <c r="O94" s="60"/>
      <c r="P94" s="60"/>
      <c r="Q94" s="60"/>
      <c r="R94" s="60"/>
      <c r="S94" s="60"/>
      <c r="T94" s="60"/>
      <c r="U94" s="60"/>
      <c r="V94" s="60"/>
      <c r="W94" s="60"/>
      <c r="X94" s="60"/>
      <c r="Y94" s="60"/>
      <c r="Z94" s="60"/>
      <c r="AA94" s="60"/>
      <c r="AB94" s="60"/>
      <c r="AC94" s="60"/>
      <c r="AD94" s="63">
        <v>1</v>
      </c>
      <c r="AE94" s="60"/>
      <c r="AF94" s="63"/>
      <c r="AG94" s="60"/>
      <c r="AH94" s="31">
        <f t="shared" si="2"/>
        <v>1</v>
      </c>
      <c r="AI94" s="62">
        <v>45231</v>
      </c>
      <c r="AJ94" s="62">
        <v>45260</v>
      </c>
      <c r="AK94" s="44" t="s">
        <v>264</v>
      </c>
      <c r="AL94" s="44" t="s">
        <v>239</v>
      </c>
      <c r="AM94" s="44" t="s">
        <v>240</v>
      </c>
      <c r="AN94" s="43" t="s">
        <v>241</v>
      </c>
      <c r="AO94" s="43" t="s">
        <v>160</v>
      </c>
    </row>
    <row r="95" spans="1:41" ht="75" hidden="1" x14ac:dyDescent="0.25">
      <c r="A95" s="43" t="s">
        <v>152</v>
      </c>
      <c r="B95" s="60" t="s">
        <v>153</v>
      </c>
      <c r="C95" s="60">
        <v>326</v>
      </c>
      <c r="D95" s="60" t="s">
        <v>70</v>
      </c>
      <c r="E95" s="60" t="s">
        <v>70</v>
      </c>
      <c r="F95" s="44" t="s">
        <v>265</v>
      </c>
      <c r="G95" s="44" t="s">
        <v>266</v>
      </c>
      <c r="H95" s="31">
        <v>0.11</v>
      </c>
      <c r="I95" s="244">
        <v>1</v>
      </c>
      <c r="J95" s="60"/>
      <c r="K95" s="60"/>
      <c r="L95" s="60"/>
      <c r="M95" s="60"/>
      <c r="N95" s="60"/>
      <c r="O95" s="60"/>
      <c r="P95" s="60"/>
      <c r="Q95" s="60"/>
      <c r="R95" s="63">
        <v>0.3</v>
      </c>
      <c r="S95" s="60"/>
      <c r="T95" s="60"/>
      <c r="U95" s="60"/>
      <c r="V95" s="60"/>
      <c r="W95" s="60"/>
      <c r="X95" s="60"/>
      <c r="Y95" s="60"/>
      <c r="Z95" s="63">
        <v>0.3</v>
      </c>
      <c r="AA95" s="60"/>
      <c r="AB95" s="60"/>
      <c r="AC95" s="60"/>
      <c r="AD95" s="60"/>
      <c r="AE95" s="60"/>
      <c r="AF95" s="63">
        <v>0.4</v>
      </c>
      <c r="AG95" s="60"/>
      <c r="AH95" s="31">
        <f t="shared" si="2"/>
        <v>1</v>
      </c>
      <c r="AI95" s="62">
        <v>45047</v>
      </c>
      <c r="AJ95" s="62">
        <v>45290</v>
      </c>
      <c r="AK95" s="44" t="s">
        <v>267</v>
      </c>
      <c r="AL95" s="44" t="s">
        <v>239</v>
      </c>
      <c r="AM95" s="44" t="s">
        <v>240</v>
      </c>
      <c r="AN95" s="43" t="s">
        <v>241</v>
      </c>
      <c r="AO95" s="25" t="s">
        <v>785</v>
      </c>
    </row>
    <row r="96" spans="1:41" ht="75" hidden="1" x14ac:dyDescent="0.25">
      <c r="A96" s="43" t="s">
        <v>152</v>
      </c>
      <c r="B96" s="60" t="s">
        <v>153</v>
      </c>
      <c r="C96" s="60">
        <v>326</v>
      </c>
      <c r="D96" s="60" t="s">
        <v>70</v>
      </c>
      <c r="E96" s="60" t="s">
        <v>70</v>
      </c>
      <c r="F96" s="44" t="s">
        <v>265</v>
      </c>
      <c r="G96" s="44" t="s">
        <v>268</v>
      </c>
      <c r="H96" s="31">
        <v>0.11</v>
      </c>
      <c r="I96" s="237"/>
      <c r="J96" s="31"/>
      <c r="K96" s="31"/>
      <c r="L96" s="31"/>
      <c r="M96" s="31"/>
      <c r="N96" s="31">
        <v>0.25</v>
      </c>
      <c r="O96" s="31"/>
      <c r="P96" s="31"/>
      <c r="Q96" s="31"/>
      <c r="R96" s="31"/>
      <c r="S96" s="31"/>
      <c r="T96" s="31">
        <v>0.25</v>
      </c>
      <c r="U96" s="31"/>
      <c r="V96" s="31"/>
      <c r="W96" s="31"/>
      <c r="X96" s="31"/>
      <c r="Y96" s="31"/>
      <c r="Z96" s="31">
        <v>0.25</v>
      </c>
      <c r="AA96" s="31"/>
      <c r="AB96" s="31"/>
      <c r="AC96" s="31"/>
      <c r="AD96" s="31"/>
      <c r="AE96" s="31"/>
      <c r="AF96" s="31">
        <v>0.25</v>
      </c>
      <c r="AG96" s="60"/>
      <c r="AH96" s="31">
        <f t="shared" si="2"/>
        <v>1</v>
      </c>
      <c r="AI96" s="62">
        <v>44986</v>
      </c>
      <c r="AJ96" s="62">
        <v>45290</v>
      </c>
      <c r="AK96" s="44" t="s">
        <v>269</v>
      </c>
      <c r="AL96" s="44" t="s">
        <v>239</v>
      </c>
      <c r="AM96" s="44" t="s">
        <v>240</v>
      </c>
      <c r="AN96" s="43" t="s">
        <v>241</v>
      </c>
      <c r="AO96" s="25" t="s">
        <v>785</v>
      </c>
    </row>
    <row r="97" spans="1:42" ht="75" hidden="1" x14ac:dyDescent="0.25">
      <c r="A97" s="43" t="s">
        <v>152</v>
      </c>
      <c r="B97" s="60" t="s">
        <v>153</v>
      </c>
      <c r="C97" s="60">
        <v>326</v>
      </c>
      <c r="D97" s="60" t="s">
        <v>70</v>
      </c>
      <c r="E97" s="60" t="s">
        <v>70</v>
      </c>
      <c r="F97" s="44" t="s">
        <v>265</v>
      </c>
      <c r="G97" s="44" t="s">
        <v>270</v>
      </c>
      <c r="H97" s="31">
        <v>0.11</v>
      </c>
      <c r="I97" s="237"/>
      <c r="J97" s="31">
        <v>8.3000000000000004E-2</v>
      </c>
      <c r="K97" s="31"/>
      <c r="L97" s="31">
        <v>8.3000000000000004E-2</v>
      </c>
      <c r="M97" s="31"/>
      <c r="N97" s="31">
        <v>8.3000000000000004E-2</v>
      </c>
      <c r="O97" s="31"/>
      <c r="P97" s="31">
        <v>8.3000000000000004E-2</v>
      </c>
      <c r="Q97" s="31"/>
      <c r="R97" s="31">
        <v>8.3000000000000004E-2</v>
      </c>
      <c r="S97" s="31"/>
      <c r="T97" s="31">
        <v>8.3000000000000004E-2</v>
      </c>
      <c r="U97" s="31"/>
      <c r="V97" s="31">
        <v>8.3000000000000004E-2</v>
      </c>
      <c r="W97" s="31"/>
      <c r="X97" s="31">
        <v>8.3000000000000004E-2</v>
      </c>
      <c r="Y97" s="31"/>
      <c r="Z97" s="31">
        <v>8.3000000000000004E-2</v>
      </c>
      <c r="AA97" s="31"/>
      <c r="AB97" s="31">
        <v>8.3000000000000004E-2</v>
      </c>
      <c r="AC97" s="31"/>
      <c r="AD97" s="31">
        <v>8.3000000000000004E-2</v>
      </c>
      <c r="AE97" s="31"/>
      <c r="AF97" s="31">
        <v>8.3000000000000004E-2</v>
      </c>
      <c r="AG97" s="60"/>
      <c r="AH97" s="31">
        <f t="shared" si="2"/>
        <v>0.99599999999999989</v>
      </c>
      <c r="AI97" s="62">
        <v>44927</v>
      </c>
      <c r="AJ97" s="62">
        <v>45290</v>
      </c>
      <c r="AK97" s="44" t="s">
        <v>271</v>
      </c>
      <c r="AL97" s="44" t="s">
        <v>239</v>
      </c>
      <c r="AM97" s="44" t="s">
        <v>240</v>
      </c>
      <c r="AN97" s="43" t="s">
        <v>241</v>
      </c>
      <c r="AO97" s="25" t="s">
        <v>785</v>
      </c>
    </row>
    <row r="98" spans="1:42" ht="75" hidden="1" x14ac:dyDescent="0.25">
      <c r="A98" s="43" t="s">
        <v>152</v>
      </c>
      <c r="B98" s="60" t="s">
        <v>153</v>
      </c>
      <c r="C98" s="60">
        <v>326</v>
      </c>
      <c r="D98" s="60" t="s">
        <v>70</v>
      </c>
      <c r="E98" s="60" t="s">
        <v>70</v>
      </c>
      <c r="F98" s="44" t="s">
        <v>265</v>
      </c>
      <c r="G98" s="44" t="s">
        <v>272</v>
      </c>
      <c r="H98" s="31">
        <v>0.12</v>
      </c>
      <c r="I98" s="237"/>
      <c r="J98" s="60"/>
      <c r="K98" s="60"/>
      <c r="L98" s="60"/>
      <c r="M98" s="60"/>
      <c r="N98" s="63">
        <v>0.25</v>
      </c>
      <c r="O98" s="60"/>
      <c r="P98" s="60"/>
      <c r="Q98" s="60"/>
      <c r="R98" s="60"/>
      <c r="S98" s="60"/>
      <c r="T98" s="63">
        <v>0.25</v>
      </c>
      <c r="U98" s="60"/>
      <c r="V98" s="60"/>
      <c r="W98" s="60"/>
      <c r="X98" s="60"/>
      <c r="Y98" s="60"/>
      <c r="Z98" s="63">
        <v>0.25</v>
      </c>
      <c r="AA98" s="60"/>
      <c r="AB98" s="60"/>
      <c r="AC98" s="60"/>
      <c r="AD98" s="60"/>
      <c r="AE98" s="60"/>
      <c r="AF98" s="63">
        <v>0.25</v>
      </c>
      <c r="AG98" s="60"/>
      <c r="AH98" s="31">
        <f t="shared" si="2"/>
        <v>1</v>
      </c>
      <c r="AI98" s="62">
        <v>44986</v>
      </c>
      <c r="AJ98" s="62">
        <v>45290</v>
      </c>
      <c r="AK98" s="44" t="s">
        <v>273</v>
      </c>
      <c r="AL98" s="44" t="s">
        <v>239</v>
      </c>
      <c r="AM98" s="44" t="s">
        <v>240</v>
      </c>
      <c r="AN98" s="43" t="s">
        <v>241</v>
      </c>
      <c r="AO98" s="25" t="s">
        <v>785</v>
      </c>
    </row>
    <row r="99" spans="1:42" ht="75" hidden="1" x14ac:dyDescent="0.25">
      <c r="A99" s="43" t="s">
        <v>152</v>
      </c>
      <c r="B99" s="60" t="s">
        <v>153</v>
      </c>
      <c r="C99" s="60">
        <v>326</v>
      </c>
      <c r="D99" s="60" t="s">
        <v>70</v>
      </c>
      <c r="E99" s="60" t="s">
        <v>70</v>
      </c>
      <c r="F99" s="44" t="s">
        <v>265</v>
      </c>
      <c r="G99" s="44" t="s">
        <v>274</v>
      </c>
      <c r="H99" s="31">
        <v>0.11</v>
      </c>
      <c r="I99" s="237"/>
      <c r="J99" s="60"/>
      <c r="K99" s="60"/>
      <c r="L99" s="60"/>
      <c r="M99" s="60"/>
      <c r="N99" s="31">
        <v>0.1</v>
      </c>
      <c r="O99" s="31"/>
      <c r="P99" s="31">
        <v>0.1</v>
      </c>
      <c r="Q99" s="31"/>
      <c r="R99" s="31">
        <v>0.1</v>
      </c>
      <c r="S99" s="31"/>
      <c r="T99" s="31">
        <v>0.1</v>
      </c>
      <c r="U99" s="31"/>
      <c r="V99" s="31">
        <v>0.1</v>
      </c>
      <c r="W99" s="31"/>
      <c r="X99" s="31">
        <v>0.1</v>
      </c>
      <c r="Y99" s="31"/>
      <c r="Z99" s="31">
        <v>0.1</v>
      </c>
      <c r="AA99" s="31"/>
      <c r="AB99" s="31">
        <v>0.1</v>
      </c>
      <c r="AC99" s="31"/>
      <c r="AD99" s="31">
        <v>0.1</v>
      </c>
      <c r="AE99" s="31"/>
      <c r="AF99" s="31">
        <v>0.1</v>
      </c>
      <c r="AG99" s="60"/>
      <c r="AH99" s="31">
        <f t="shared" si="2"/>
        <v>0.99999999999999989</v>
      </c>
      <c r="AI99" s="62">
        <v>44986</v>
      </c>
      <c r="AJ99" s="62">
        <v>45290</v>
      </c>
      <c r="AK99" s="44" t="s">
        <v>275</v>
      </c>
      <c r="AL99" s="44" t="s">
        <v>239</v>
      </c>
      <c r="AM99" s="44" t="s">
        <v>240</v>
      </c>
      <c r="AN99" s="43" t="s">
        <v>241</v>
      </c>
      <c r="AO99" s="25" t="s">
        <v>785</v>
      </c>
    </row>
    <row r="100" spans="1:42" ht="90" hidden="1" x14ac:dyDescent="0.25">
      <c r="A100" s="43" t="s">
        <v>152</v>
      </c>
      <c r="B100" s="60" t="s">
        <v>153</v>
      </c>
      <c r="C100" s="60">
        <v>326</v>
      </c>
      <c r="D100" s="60" t="s">
        <v>70</v>
      </c>
      <c r="E100" s="60" t="s">
        <v>70</v>
      </c>
      <c r="F100" s="44" t="s">
        <v>265</v>
      </c>
      <c r="G100" s="44" t="s">
        <v>276</v>
      </c>
      <c r="H100" s="31">
        <v>0.11</v>
      </c>
      <c r="I100" s="237"/>
      <c r="J100" s="60"/>
      <c r="K100" s="60"/>
      <c r="L100" s="60"/>
      <c r="M100" s="60"/>
      <c r="N100" s="31">
        <v>0.1</v>
      </c>
      <c r="O100" s="31"/>
      <c r="P100" s="31">
        <v>0.1</v>
      </c>
      <c r="Q100" s="31"/>
      <c r="R100" s="31">
        <v>0.1</v>
      </c>
      <c r="S100" s="31"/>
      <c r="T100" s="31">
        <v>0.1</v>
      </c>
      <c r="U100" s="31"/>
      <c r="V100" s="31">
        <v>0.1</v>
      </c>
      <c r="W100" s="31"/>
      <c r="X100" s="31">
        <v>0.1</v>
      </c>
      <c r="Y100" s="31"/>
      <c r="Z100" s="31">
        <v>0.1</v>
      </c>
      <c r="AA100" s="31"/>
      <c r="AB100" s="31">
        <v>0.1</v>
      </c>
      <c r="AC100" s="31"/>
      <c r="AD100" s="31">
        <v>0.1</v>
      </c>
      <c r="AE100" s="31"/>
      <c r="AF100" s="31">
        <v>0.1</v>
      </c>
      <c r="AG100" s="60"/>
      <c r="AH100" s="31">
        <f t="shared" si="2"/>
        <v>0.99999999999999989</v>
      </c>
      <c r="AI100" s="62">
        <v>44986</v>
      </c>
      <c r="AJ100" s="62">
        <v>45290</v>
      </c>
      <c r="AK100" s="44" t="s">
        <v>277</v>
      </c>
      <c r="AL100" s="44" t="s">
        <v>239</v>
      </c>
      <c r="AM100" s="44" t="s">
        <v>240</v>
      </c>
      <c r="AN100" s="43" t="s">
        <v>241</v>
      </c>
      <c r="AO100" s="25" t="s">
        <v>785</v>
      </c>
    </row>
    <row r="101" spans="1:42" ht="75" hidden="1" x14ac:dyDescent="0.25">
      <c r="A101" s="43" t="s">
        <v>152</v>
      </c>
      <c r="B101" s="60" t="s">
        <v>153</v>
      </c>
      <c r="C101" s="60">
        <v>326</v>
      </c>
      <c r="D101" s="60" t="s">
        <v>70</v>
      </c>
      <c r="E101" s="60" t="s">
        <v>70</v>
      </c>
      <c r="F101" s="44" t="s">
        <v>265</v>
      </c>
      <c r="G101" s="44" t="s">
        <v>278</v>
      </c>
      <c r="H101" s="31">
        <v>0.11</v>
      </c>
      <c r="I101" s="237"/>
      <c r="J101" s="60"/>
      <c r="K101" s="60"/>
      <c r="L101" s="60"/>
      <c r="M101" s="60"/>
      <c r="N101" s="60"/>
      <c r="O101" s="60"/>
      <c r="P101" s="60"/>
      <c r="Q101" s="60"/>
      <c r="R101" s="63">
        <v>0.3</v>
      </c>
      <c r="S101" s="60"/>
      <c r="T101" s="60"/>
      <c r="U101" s="60"/>
      <c r="V101" s="60"/>
      <c r="W101" s="60"/>
      <c r="X101" s="60"/>
      <c r="Y101" s="60"/>
      <c r="Z101" s="63">
        <v>0.3</v>
      </c>
      <c r="AA101" s="60"/>
      <c r="AB101" s="60"/>
      <c r="AC101" s="60"/>
      <c r="AD101" s="60"/>
      <c r="AE101" s="60"/>
      <c r="AF101" s="63">
        <v>0.4</v>
      </c>
      <c r="AG101" s="60"/>
      <c r="AH101" s="31">
        <f t="shared" si="2"/>
        <v>1</v>
      </c>
      <c r="AI101" s="62">
        <v>45047</v>
      </c>
      <c r="AJ101" s="62">
        <v>45290</v>
      </c>
      <c r="AK101" s="44" t="s">
        <v>279</v>
      </c>
      <c r="AL101" s="44" t="s">
        <v>239</v>
      </c>
      <c r="AM101" s="44" t="s">
        <v>240</v>
      </c>
      <c r="AN101" s="43" t="s">
        <v>241</v>
      </c>
      <c r="AO101" s="25" t="s">
        <v>785</v>
      </c>
    </row>
    <row r="102" spans="1:42" ht="90" hidden="1" x14ac:dyDescent="0.25">
      <c r="A102" s="43" t="s">
        <v>152</v>
      </c>
      <c r="B102" s="60" t="s">
        <v>153</v>
      </c>
      <c r="C102" s="60">
        <v>326</v>
      </c>
      <c r="D102" s="60" t="s">
        <v>70</v>
      </c>
      <c r="E102" s="60" t="s">
        <v>70</v>
      </c>
      <c r="F102" s="44" t="s">
        <v>265</v>
      </c>
      <c r="G102" s="44" t="s">
        <v>280</v>
      </c>
      <c r="H102" s="31">
        <v>0.11</v>
      </c>
      <c r="I102" s="237"/>
      <c r="J102" s="60"/>
      <c r="K102" s="60"/>
      <c r="L102" s="60"/>
      <c r="M102" s="60"/>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60"/>
      <c r="AH102" s="31">
        <f t="shared" si="2"/>
        <v>0.99999999999999989</v>
      </c>
      <c r="AI102" s="62">
        <v>44986</v>
      </c>
      <c r="AJ102" s="62">
        <v>45290</v>
      </c>
      <c r="AK102" s="44" t="s">
        <v>281</v>
      </c>
      <c r="AL102" s="44" t="s">
        <v>239</v>
      </c>
      <c r="AM102" s="44" t="s">
        <v>240</v>
      </c>
      <c r="AN102" s="43" t="s">
        <v>241</v>
      </c>
      <c r="AO102" s="25" t="s">
        <v>785</v>
      </c>
    </row>
    <row r="103" spans="1:42" ht="75" hidden="1" x14ac:dyDescent="0.25">
      <c r="A103" s="43" t="s">
        <v>152</v>
      </c>
      <c r="B103" s="60" t="s">
        <v>153</v>
      </c>
      <c r="C103" s="60">
        <v>326</v>
      </c>
      <c r="D103" s="60" t="s">
        <v>70</v>
      </c>
      <c r="E103" s="60" t="s">
        <v>70</v>
      </c>
      <c r="F103" s="44" t="s">
        <v>265</v>
      </c>
      <c r="G103" s="44" t="s">
        <v>282</v>
      </c>
      <c r="H103" s="31">
        <v>0.11</v>
      </c>
      <c r="I103" s="237"/>
      <c r="J103" s="60"/>
      <c r="K103" s="60"/>
      <c r="L103" s="60"/>
      <c r="M103" s="60"/>
      <c r="N103" s="31">
        <v>0.1</v>
      </c>
      <c r="O103" s="31"/>
      <c r="P103" s="31">
        <v>0.1</v>
      </c>
      <c r="Q103" s="31"/>
      <c r="R103" s="31">
        <v>0.1</v>
      </c>
      <c r="S103" s="31"/>
      <c r="T103" s="31">
        <v>0.1</v>
      </c>
      <c r="U103" s="31"/>
      <c r="V103" s="31">
        <v>0.1</v>
      </c>
      <c r="W103" s="31"/>
      <c r="X103" s="31">
        <v>0.1</v>
      </c>
      <c r="Y103" s="31"/>
      <c r="Z103" s="31">
        <v>0.1</v>
      </c>
      <c r="AA103" s="31"/>
      <c r="AB103" s="31">
        <v>0.1</v>
      </c>
      <c r="AC103" s="31"/>
      <c r="AD103" s="31">
        <v>0.1</v>
      </c>
      <c r="AE103" s="31"/>
      <c r="AF103" s="31">
        <v>0.1</v>
      </c>
      <c r="AG103" s="60"/>
      <c r="AH103" s="31">
        <f t="shared" si="2"/>
        <v>0.99999999999999989</v>
      </c>
      <c r="AI103" s="62">
        <v>44986</v>
      </c>
      <c r="AJ103" s="62">
        <v>45290</v>
      </c>
      <c r="AK103" s="43" t="s">
        <v>283</v>
      </c>
      <c r="AL103" s="44" t="s">
        <v>239</v>
      </c>
      <c r="AM103" s="44" t="s">
        <v>240</v>
      </c>
      <c r="AN103" s="43" t="s">
        <v>241</v>
      </c>
      <c r="AO103" s="25" t="s">
        <v>785</v>
      </c>
    </row>
    <row r="104" spans="1:42" ht="75" hidden="1" x14ac:dyDescent="0.25">
      <c r="A104" s="43" t="s">
        <v>152</v>
      </c>
      <c r="B104" s="60" t="s">
        <v>153</v>
      </c>
      <c r="C104" s="60">
        <v>326</v>
      </c>
      <c r="D104" s="68">
        <v>1</v>
      </c>
      <c r="E104" s="273">
        <v>404990020</v>
      </c>
      <c r="F104" s="44" t="s">
        <v>284</v>
      </c>
      <c r="G104" s="44" t="s">
        <v>285</v>
      </c>
      <c r="H104" s="63">
        <v>1</v>
      </c>
      <c r="I104" s="63">
        <v>1</v>
      </c>
      <c r="J104" s="60"/>
      <c r="K104" s="60"/>
      <c r="L104" s="63">
        <v>0.05</v>
      </c>
      <c r="M104" s="60"/>
      <c r="N104" s="63">
        <v>0.05</v>
      </c>
      <c r="O104" s="60"/>
      <c r="P104" s="63">
        <v>0.15</v>
      </c>
      <c r="Q104" s="60"/>
      <c r="R104" s="63">
        <v>0.15</v>
      </c>
      <c r="S104" s="60"/>
      <c r="T104" s="63">
        <v>0.2</v>
      </c>
      <c r="U104" s="60"/>
      <c r="V104" s="63">
        <v>0.2</v>
      </c>
      <c r="W104" s="60"/>
      <c r="X104" s="63">
        <v>0.2</v>
      </c>
      <c r="Y104" s="60"/>
      <c r="Z104" s="63"/>
      <c r="AA104" s="60"/>
      <c r="AB104" s="63"/>
      <c r="AC104" s="60"/>
      <c r="AD104" s="60"/>
      <c r="AE104" s="60"/>
      <c r="AF104" s="60"/>
      <c r="AG104" s="60"/>
      <c r="AH104" s="31">
        <f t="shared" si="2"/>
        <v>1</v>
      </c>
      <c r="AI104" s="62">
        <v>44958</v>
      </c>
      <c r="AJ104" s="62">
        <v>45168</v>
      </c>
      <c r="AK104" s="44" t="s">
        <v>286</v>
      </c>
      <c r="AL104" s="44" t="s">
        <v>287</v>
      </c>
      <c r="AM104" s="43" t="s">
        <v>708</v>
      </c>
      <c r="AN104" s="43" t="s">
        <v>708</v>
      </c>
      <c r="AO104" s="43" t="s">
        <v>160</v>
      </c>
    </row>
    <row r="105" spans="1:42" s="1" customFormat="1" ht="180" x14ac:dyDescent="0.25">
      <c r="A105" s="43" t="s">
        <v>152</v>
      </c>
      <c r="B105" s="60" t="s">
        <v>153</v>
      </c>
      <c r="C105" s="60">
        <v>326</v>
      </c>
      <c r="D105" s="68">
        <v>17</v>
      </c>
      <c r="E105" s="273"/>
      <c r="F105" s="44" t="s">
        <v>288</v>
      </c>
      <c r="G105" s="44" t="s">
        <v>289</v>
      </c>
      <c r="H105" s="63">
        <v>1</v>
      </c>
      <c r="I105" s="63">
        <v>1</v>
      </c>
      <c r="J105" s="63">
        <v>0.08</v>
      </c>
      <c r="K105" s="60"/>
      <c r="L105" s="63">
        <v>0.08</v>
      </c>
      <c r="M105" s="60"/>
      <c r="N105" s="63">
        <v>0.09</v>
      </c>
      <c r="O105" s="60"/>
      <c r="P105" s="63">
        <v>0.08</v>
      </c>
      <c r="Q105" s="60"/>
      <c r="R105" s="63">
        <v>0.08</v>
      </c>
      <c r="S105" s="60"/>
      <c r="T105" s="63">
        <v>0.09</v>
      </c>
      <c r="U105" s="60"/>
      <c r="V105" s="63">
        <v>0.08</v>
      </c>
      <c r="W105" s="60"/>
      <c r="X105" s="63">
        <v>0.08</v>
      </c>
      <c r="Y105" s="60"/>
      <c r="Z105" s="63">
        <v>0.09</v>
      </c>
      <c r="AA105" s="60"/>
      <c r="AB105" s="63">
        <v>0.08</v>
      </c>
      <c r="AC105" s="60"/>
      <c r="AD105" s="63">
        <v>0.08</v>
      </c>
      <c r="AE105" s="60"/>
      <c r="AF105" s="63">
        <v>0.09</v>
      </c>
      <c r="AG105" s="60"/>
      <c r="AH105" s="31">
        <f t="shared" si="2"/>
        <v>0.99999999999999978</v>
      </c>
      <c r="AI105" s="62">
        <v>44927</v>
      </c>
      <c r="AJ105" s="62">
        <v>45291</v>
      </c>
      <c r="AK105" s="43" t="s">
        <v>749</v>
      </c>
      <c r="AL105" s="44" t="s">
        <v>287</v>
      </c>
      <c r="AM105" s="43" t="s">
        <v>708</v>
      </c>
      <c r="AN105" s="43" t="s">
        <v>708</v>
      </c>
      <c r="AO105" s="43" t="s">
        <v>160</v>
      </c>
    </row>
    <row r="106" spans="1:42" s="1" customFormat="1" ht="180" x14ac:dyDescent="0.25">
      <c r="A106" s="106" t="s">
        <v>152</v>
      </c>
      <c r="B106" s="107" t="s">
        <v>153</v>
      </c>
      <c r="C106" s="107">
        <v>326</v>
      </c>
      <c r="D106" s="179">
        <v>17</v>
      </c>
      <c r="E106" s="178">
        <v>404990020</v>
      </c>
      <c r="F106" s="108" t="s">
        <v>288</v>
      </c>
      <c r="G106" s="180" t="s">
        <v>812</v>
      </c>
      <c r="H106" s="135">
        <v>1</v>
      </c>
      <c r="I106" s="135">
        <v>1</v>
      </c>
      <c r="J106" s="135">
        <v>0.08</v>
      </c>
      <c r="K106" s="107"/>
      <c r="L106" s="135">
        <v>0.08</v>
      </c>
      <c r="M106" s="107"/>
      <c r="N106" s="135">
        <v>0.09</v>
      </c>
      <c r="O106" s="107"/>
      <c r="P106" s="135">
        <v>0.08</v>
      </c>
      <c r="Q106" s="107"/>
      <c r="R106" s="135">
        <v>0.08</v>
      </c>
      <c r="S106" s="107"/>
      <c r="T106" s="135">
        <v>0.09</v>
      </c>
      <c r="U106" s="107"/>
      <c r="V106" s="135">
        <v>0.08</v>
      </c>
      <c r="W106" s="107"/>
      <c r="X106" s="135">
        <v>0.08</v>
      </c>
      <c r="Y106" s="107"/>
      <c r="Z106" s="135">
        <v>0.09</v>
      </c>
      <c r="AA106" s="107"/>
      <c r="AB106" s="135">
        <v>0.08</v>
      </c>
      <c r="AC106" s="107"/>
      <c r="AD106" s="135">
        <v>0.08</v>
      </c>
      <c r="AE106" s="107"/>
      <c r="AF106" s="135">
        <v>0.09</v>
      </c>
      <c r="AG106" s="107"/>
      <c r="AH106" s="109">
        <f t="shared" ref="AH106" si="3">+J106+L106+N106+P106+R106+T106+V106+X106+Z106+AB106+AD106+AF106</f>
        <v>0.99999999999999978</v>
      </c>
      <c r="AI106" s="124">
        <v>44927</v>
      </c>
      <c r="AJ106" s="124">
        <v>45291</v>
      </c>
      <c r="AK106" s="106" t="s">
        <v>749</v>
      </c>
      <c r="AL106" s="108" t="s">
        <v>287</v>
      </c>
      <c r="AM106" s="106" t="s">
        <v>708</v>
      </c>
      <c r="AN106" s="106" t="s">
        <v>708</v>
      </c>
      <c r="AO106" s="106" t="s">
        <v>160</v>
      </c>
      <c r="AP106" s="131" t="s">
        <v>814</v>
      </c>
    </row>
    <row r="107" spans="1:42" s="1" customFormat="1" ht="101.25" hidden="1" customHeight="1" x14ac:dyDescent="0.25">
      <c r="A107" s="43" t="s">
        <v>40</v>
      </c>
      <c r="B107" s="60" t="s">
        <v>290</v>
      </c>
      <c r="C107" s="60">
        <v>550</v>
      </c>
      <c r="D107" s="274">
        <v>1</v>
      </c>
      <c r="E107" s="275">
        <v>241217000</v>
      </c>
      <c r="F107" s="44" t="s">
        <v>291</v>
      </c>
      <c r="G107" s="44" t="s">
        <v>292</v>
      </c>
      <c r="H107" s="63">
        <v>0.15</v>
      </c>
      <c r="I107" s="244">
        <f>+H107+H108+H109+H110</f>
        <v>1</v>
      </c>
      <c r="J107" s="60"/>
      <c r="K107" s="60"/>
      <c r="L107" s="63"/>
      <c r="M107" s="60"/>
      <c r="N107" s="63">
        <v>0.5</v>
      </c>
      <c r="O107" s="60"/>
      <c r="P107" s="63">
        <v>0.5</v>
      </c>
      <c r="Q107" s="60"/>
      <c r="R107" s="33"/>
      <c r="S107" s="60"/>
      <c r="T107" s="63"/>
      <c r="U107" s="60"/>
      <c r="V107" s="63"/>
      <c r="W107" s="60"/>
      <c r="X107" s="63"/>
      <c r="Y107" s="60"/>
      <c r="Z107" s="63"/>
      <c r="AA107" s="60"/>
      <c r="AB107" s="63"/>
      <c r="AC107" s="60"/>
      <c r="AD107" s="60"/>
      <c r="AE107" s="60"/>
      <c r="AF107" s="60"/>
      <c r="AG107" s="60"/>
      <c r="AH107" s="31">
        <f t="shared" si="2"/>
        <v>1</v>
      </c>
      <c r="AI107" s="62">
        <v>44986</v>
      </c>
      <c r="AJ107" s="62">
        <v>45046</v>
      </c>
      <c r="AK107" s="44" t="s">
        <v>293</v>
      </c>
      <c r="AL107" s="44" t="s">
        <v>287</v>
      </c>
      <c r="AM107" s="43" t="s">
        <v>708</v>
      </c>
      <c r="AN107" s="43" t="s">
        <v>708</v>
      </c>
      <c r="AO107" s="43" t="s">
        <v>160</v>
      </c>
    </row>
    <row r="108" spans="1:42" s="1" customFormat="1" ht="102.75" hidden="1" customHeight="1" x14ac:dyDescent="0.25">
      <c r="A108" s="43" t="s">
        <v>40</v>
      </c>
      <c r="B108" s="60" t="s">
        <v>290</v>
      </c>
      <c r="C108" s="60">
        <v>550</v>
      </c>
      <c r="D108" s="274"/>
      <c r="E108" s="275"/>
      <c r="F108" s="44" t="s">
        <v>291</v>
      </c>
      <c r="G108" s="44" t="s">
        <v>750</v>
      </c>
      <c r="H108" s="33">
        <v>0.45</v>
      </c>
      <c r="I108" s="244"/>
      <c r="J108" s="60"/>
      <c r="K108" s="60"/>
      <c r="L108" s="60"/>
      <c r="M108" s="60"/>
      <c r="N108" s="60"/>
      <c r="O108" s="60"/>
      <c r="P108" s="60"/>
      <c r="Q108" s="60"/>
      <c r="R108" s="63">
        <v>0.2</v>
      </c>
      <c r="S108" s="60"/>
      <c r="T108" s="63">
        <v>0.2</v>
      </c>
      <c r="U108" s="60"/>
      <c r="V108" s="63">
        <v>0.2</v>
      </c>
      <c r="W108" s="60"/>
      <c r="X108" s="63">
        <v>0.2</v>
      </c>
      <c r="Y108" s="60"/>
      <c r="Z108" s="63">
        <v>0.2</v>
      </c>
      <c r="AA108" s="60"/>
      <c r="AB108" s="60"/>
      <c r="AC108" s="60"/>
      <c r="AD108" s="33"/>
      <c r="AE108" s="60"/>
      <c r="AF108" s="60"/>
      <c r="AG108" s="60"/>
      <c r="AH108" s="31">
        <f t="shared" si="2"/>
        <v>1</v>
      </c>
      <c r="AI108" s="64">
        <v>45047</v>
      </c>
      <c r="AJ108" s="64">
        <v>45199</v>
      </c>
      <c r="AK108" s="44" t="s">
        <v>294</v>
      </c>
      <c r="AL108" s="44" t="s">
        <v>287</v>
      </c>
      <c r="AM108" s="43" t="s">
        <v>708</v>
      </c>
      <c r="AN108" s="43" t="s">
        <v>708</v>
      </c>
      <c r="AO108" s="43" t="s">
        <v>160</v>
      </c>
    </row>
    <row r="109" spans="1:42" s="1" customFormat="1" ht="78.75" hidden="1" customHeight="1" x14ac:dyDescent="0.25">
      <c r="A109" s="43" t="s">
        <v>40</v>
      </c>
      <c r="B109" s="60" t="s">
        <v>290</v>
      </c>
      <c r="C109" s="60">
        <v>550</v>
      </c>
      <c r="D109" s="274"/>
      <c r="E109" s="275"/>
      <c r="F109" s="44" t="s">
        <v>291</v>
      </c>
      <c r="G109" s="44" t="s">
        <v>295</v>
      </c>
      <c r="H109" s="33">
        <v>0.2</v>
      </c>
      <c r="I109" s="244"/>
      <c r="J109" s="60"/>
      <c r="K109" s="60"/>
      <c r="L109" s="60"/>
      <c r="M109" s="60"/>
      <c r="N109" s="33">
        <v>0.25</v>
      </c>
      <c r="O109" s="60"/>
      <c r="P109" s="60"/>
      <c r="Q109" s="60"/>
      <c r="R109" s="60"/>
      <c r="S109" s="60"/>
      <c r="T109" s="33">
        <v>0.25</v>
      </c>
      <c r="U109" s="33"/>
      <c r="V109" s="33"/>
      <c r="W109" s="33"/>
      <c r="X109" s="33"/>
      <c r="Y109" s="33"/>
      <c r="Z109" s="33">
        <v>0.25</v>
      </c>
      <c r="AA109" s="33"/>
      <c r="AB109" s="33"/>
      <c r="AC109" s="33"/>
      <c r="AD109" s="33"/>
      <c r="AE109" s="33"/>
      <c r="AF109" s="33">
        <v>0.25</v>
      </c>
      <c r="AG109" s="60"/>
      <c r="AH109" s="31">
        <f t="shared" si="2"/>
        <v>1</v>
      </c>
      <c r="AI109" s="64">
        <v>44986</v>
      </c>
      <c r="AJ109" s="64">
        <v>45290</v>
      </c>
      <c r="AK109" s="70" t="s">
        <v>296</v>
      </c>
      <c r="AL109" s="44" t="s">
        <v>287</v>
      </c>
      <c r="AM109" s="43" t="s">
        <v>708</v>
      </c>
      <c r="AN109" s="43" t="s">
        <v>708</v>
      </c>
      <c r="AO109" s="43" t="s">
        <v>160</v>
      </c>
    </row>
    <row r="110" spans="1:42" s="1" customFormat="1" ht="75" hidden="1" x14ac:dyDescent="0.25">
      <c r="A110" s="43" t="s">
        <v>40</v>
      </c>
      <c r="B110" s="60" t="s">
        <v>290</v>
      </c>
      <c r="C110" s="60">
        <v>550</v>
      </c>
      <c r="D110" s="274"/>
      <c r="E110" s="275"/>
      <c r="F110" s="44" t="s">
        <v>291</v>
      </c>
      <c r="G110" s="44" t="s">
        <v>297</v>
      </c>
      <c r="H110" s="33">
        <v>0.2</v>
      </c>
      <c r="I110" s="244"/>
      <c r="J110" s="60"/>
      <c r="K110" s="60"/>
      <c r="L110" s="60"/>
      <c r="M110" s="60"/>
      <c r="N110" s="60"/>
      <c r="O110" s="60"/>
      <c r="P110" s="60"/>
      <c r="Q110" s="60"/>
      <c r="R110" s="60"/>
      <c r="S110" s="60"/>
      <c r="T110" s="60"/>
      <c r="U110" s="60"/>
      <c r="V110" s="60"/>
      <c r="W110" s="60"/>
      <c r="X110" s="60"/>
      <c r="Y110" s="60"/>
      <c r="Z110" s="60"/>
      <c r="AA110" s="60"/>
      <c r="AB110" s="60"/>
      <c r="AC110" s="60"/>
      <c r="AD110" s="33">
        <v>1</v>
      </c>
      <c r="AE110" s="60"/>
      <c r="AF110" s="33"/>
      <c r="AG110" s="60"/>
      <c r="AH110" s="31">
        <f t="shared" si="2"/>
        <v>1</v>
      </c>
      <c r="AI110" s="64">
        <v>45231</v>
      </c>
      <c r="AJ110" s="64">
        <v>45260</v>
      </c>
      <c r="AK110" s="44" t="s">
        <v>298</v>
      </c>
      <c r="AL110" s="44" t="s">
        <v>287</v>
      </c>
      <c r="AM110" s="43" t="s">
        <v>708</v>
      </c>
      <c r="AN110" s="43" t="s">
        <v>708</v>
      </c>
      <c r="AO110" s="43" t="s">
        <v>160</v>
      </c>
    </row>
    <row r="111" spans="1:42" s="1" customFormat="1" ht="156" hidden="1" customHeight="1" x14ac:dyDescent="0.25">
      <c r="A111" s="43" t="s">
        <v>40</v>
      </c>
      <c r="B111" s="60" t="s">
        <v>290</v>
      </c>
      <c r="C111" s="60">
        <v>550</v>
      </c>
      <c r="D111" s="53" t="s">
        <v>70</v>
      </c>
      <c r="E111" s="53" t="s">
        <v>70</v>
      </c>
      <c r="F111" s="44" t="s">
        <v>299</v>
      </c>
      <c r="G111" s="44" t="s">
        <v>300</v>
      </c>
      <c r="H111" s="33">
        <v>1</v>
      </c>
      <c r="I111" s="33">
        <f>+H111</f>
        <v>1</v>
      </c>
      <c r="J111" s="60"/>
      <c r="K111" s="60"/>
      <c r="L111" s="60"/>
      <c r="M111" s="60"/>
      <c r="N111" s="60"/>
      <c r="O111" s="60"/>
      <c r="P111" s="63">
        <v>0.1</v>
      </c>
      <c r="Q111" s="60"/>
      <c r="R111" s="63">
        <v>0.1</v>
      </c>
      <c r="S111" s="33"/>
      <c r="T111" s="63">
        <v>0.1</v>
      </c>
      <c r="U111" s="33"/>
      <c r="V111" s="63">
        <v>0.1</v>
      </c>
      <c r="W111" s="33"/>
      <c r="X111" s="63">
        <v>0.1</v>
      </c>
      <c r="Y111" s="33"/>
      <c r="Z111" s="63">
        <v>0.1</v>
      </c>
      <c r="AA111" s="33"/>
      <c r="AB111" s="63">
        <v>0.1</v>
      </c>
      <c r="AC111" s="33"/>
      <c r="AD111" s="63">
        <v>0.3</v>
      </c>
      <c r="AE111" s="33"/>
      <c r="AF111" s="63"/>
      <c r="AG111" s="60"/>
      <c r="AH111" s="31">
        <f t="shared" si="2"/>
        <v>1</v>
      </c>
      <c r="AI111" s="64">
        <v>45017</v>
      </c>
      <c r="AJ111" s="64">
        <v>45260</v>
      </c>
      <c r="AK111" s="44" t="s">
        <v>670</v>
      </c>
      <c r="AL111" s="44" t="s">
        <v>287</v>
      </c>
      <c r="AM111" s="43" t="s">
        <v>708</v>
      </c>
      <c r="AN111" s="43" t="s">
        <v>708</v>
      </c>
      <c r="AO111" s="43" t="s">
        <v>160</v>
      </c>
    </row>
    <row r="112" spans="1:42" s="1" customFormat="1" ht="105.75" hidden="1" x14ac:dyDescent="0.25">
      <c r="A112" s="43" t="s">
        <v>152</v>
      </c>
      <c r="B112" s="60" t="s">
        <v>153</v>
      </c>
      <c r="C112" s="60">
        <v>329</v>
      </c>
      <c r="D112" s="226">
        <v>1</v>
      </c>
      <c r="E112" s="270">
        <v>1231006490</v>
      </c>
      <c r="F112" s="44" t="s">
        <v>301</v>
      </c>
      <c r="G112" s="44" t="s">
        <v>302</v>
      </c>
      <c r="H112" s="63">
        <v>0.3</v>
      </c>
      <c r="I112" s="260">
        <f>+H112+H113+H114</f>
        <v>1</v>
      </c>
      <c r="J112" s="33"/>
      <c r="K112" s="33"/>
      <c r="L112" s="33">
        <v>0.05</v>
      </c>
      <c r="M112" s="33"/>
      <c r="N112" s="33">
        <v>0.05</v>
      </c>
      <c r="O112" s="33"/>
      <c r="P112" s="33">
        <v>0.05</v>
      </c>
      <c r="Q112" s="33"/>
      <c r="R112" s="33">
        <v>0.15</v>
      </c>
      <c r="S112" s="33"/>
      <c r="T112" s="33">
        <v>0.05</v>
      </c>
      <c r="U112" s="33"/>
      <c r="V112" s="33">
        <v>0.05</v>
      </c>
      <c r="W112" s="33"/>
      <c r="X112" s="33">
        <v>0.15</v>
      </c>
      <c r="Y112" s="33"/>
      <c r="Z112" s="33">
        <v>0.15</v>
      </c>
      <c r="AA112" s="33"/>
      <c r="AB112" s="33">
        <v>0.05</v>
      </c>
      <c r="AC112" s="33"/>
      <c r="AD112" s="33">
        <v>0.05</v>
      </c>
      <c r="AE112" s="33"/>
      <c r="AF112" s="33">
        <v>0.2</v>
      </c>
      <c r="AG112" s="33"/>
      <c r="AH112" s="31">
        <f>+J112+L112+N112+P112+R112+T112+V112+X112+Z112+AB112+AD112+AF112</f>
        <v>1.0000000000000002</v>
      </c>
      <c r="AI112" s="64">
        <v>44958</v>
      </c>
      <c r="AJ112" s="64">
        <v>45260</v>
      </c>
      <c r="AK112" s="70" t="s">
        <v>751</v>
      </c>
      <c r="AL112" s="44" t="s">
        <v>287</v>
      </c>
      <c r="AM112" s="43" t="s">
        <v>708</v>
      </c>
      <c r="AN112" s="43" t="s">
        <v>708</v>
      </c>
      <c r="AO112" s="43" t="s">
        <v>160</v>
      </c>
    </row>
    <row r="113" spans="1:42" s="1" customFormat="1" ht="105.75" hidden="1" x14ac:dyDescent="0.25">
      <c r="A113" s="43" t="s">
        <v>152</v>
      </c>
      <c r="B113" s="60" t="s">
        <v>153</v>
      </c>
      <c r="C113" s="60">
        <v>329</v>
      </c>
      <c r="D113" s="227"/>
      <c r="E113" s="271"/>
      <c r="F113" s="44" t="s">
        <v>301</v>
      </c>
      <c r="G113" s="71" t="s">
        <v>657</v>
      </c>
      <c r="H113" s="63">
        <v>0.3</v>
      </c>
      <c r="I113" s="260"/>
      <c r="J113" s="33"/>
      <c r="K113" s="33"/>
      <c r="L113" s="33"/>
      <c r="M113" s="33"/>
      <c r="N113" s="33">
        <v>0.05</v>
      </c>
      <c r="O113" s="33"/>
      <c r="P113" s="33">
        <v>0.05</v>
      </c>
      <c r="Q113" s="33"/>
      <c r="R113" s="33">
        <v>0.1</v>
      </c>
      <c r="S113" s="33"/>
      <c r="T113" s="33">
        <v>0.15</v>
      </c>
      <c r="U113" s="33"/>
      <c r="V113" s="33">
        <v>0.05</v>
      </c>
      <c r="W113" s="33"/>
      <c r="X113" s="33">
        <v>0.1</v>
      </c>
      <c r="Y113" s="33"/>
      <c r="Z113" s="33">
        <v>0.15</v>
      </c>
      <c r="AA113" s="33"/>
      <c r="AB113" s="33">
        <v>0.05</v>
      </c>
      <c r="AC113" s="33"/>
      <c r="AD113" s="33">
        <v>0.3</v>
      </c>
      <c r="AE113" s="33"/>
      <c r="AF113" s="33"/>
      <c r="AG113" s="33"/>
      <c r="AH113" s="31">
        <f t="shared" si="2"/>
        <v>1</v>
      </c>
      <c r="AI113" s="64">
        <v>44986</v>
      </c>
      <c r="AJ113" s="64">
        <v>45260</v>
      </c>
      <c r="AK113" s="44" t="s">
        <v>303</v>
      </c>
      <c r="AL113" s="44" t="s">
        <v>287</v>
      </c>
      <c r="AM113" s="43" t="s">
        <v>708</v>
      </c>
      <c r="AN113" s="43" t="s">
        <v>708</v>
      </c>
      <c r="AO113" s="43" t="s">
        <v>160</v>
      </c>
    </row>
    <row r="114" spans="1:42" s="1" customFormat="1" ht="135" hidden="1" x14ac:dyDescent="0.25">
      <c r="A114" s="43" t="s">
        <v>152</v>
      </c>
      <c r="B114" s="60" t="s">
        <v>153</v>
      </c>
      <c r="C114" s="60">
        <v>329</v>
      </c>
      <c r="D114" s="228"/>
      <c r="E114" s="272"/>
      <c r="F114" s="44" t="s">
        <v>301</v>
      </c>
      <c r="G114" s="44" t="s">
        <v>304</v>
      </c>
      <c r="H114" s="63">
        <v>0.4</v>
      </c>
      <c r="I114" s="260"/>
      <c r="J114" s="33">
        <v>0.08</v>
      </c>
      <c r="K114" s="33"/>
      <c r="L114" s="33">
        <v>0.08</v>
      </c>
      <c r="M114" s="33"/>
      <c r="N114" s="33">
        <v>0.09</v>
      </c>
      <c r="O114" s="33"/>
      <c r="P114" s="33">
        <v>0.08</v>
      </c>
      <c r="Q114" s="33"/>
      <c r="R114" s="33">
        <v>0.08</v>
      </c>
      <c r="S114" s="33"/>
      <c r="T114" s="33">
        <v>0.09</v>
      </c>
      <c r="U114" s="33"/>
      <c r="V114" s="33">
        <v>0.08</v>
      </c>
      <c r="W114" s="33"/>
      <c r="X114" s="33">
        <v>0.08</v>
      </c>
      <c r="Y114" s="33"/>
      <c r="Z114" s="33">
        <v>0.09</v>
      </c>
      <c r="AA114" s="33"/>
      <c r="AB114" s="33">
        <v>0.08</v>
      </c>
      <c r="AC114" s="33"/>
      <c r="AD114" s="33">
        <v>0.08</v>
      </c>
      <c r="AE114" s="33"/>
      <c r="AF114" s="33">
        <v>0.09</v>
      </c>
      <c r="AG114" s="33"/>
      <c r="AH114" s="31">
        <f>+J114+L114+N114+P114+R114+T114+V114+X114+Z114+AB114+AD114+AF114</f>
        <v>0.99999999999999978</v>
      </c>
      <c r="AI114" s="64">
        <v>44929</v>
      </c>
      <c r="AJ114" s="64">
        <v>45290</v>
      </c>
      <c r="AK114" s="43" t="s">
        <v>305</v>
      </c>
      <c r="AL114" s="44" t="s">
        <v>287</v>
      </c>
      <c r="AM114" s="43" t="s">
        <v>708</v>
      </c>
      <c r="AN114" s="43" t="s">
        <v>708</v>
      </c>
      <c r="AO114" s="43" t="s">
        <v>160</v>
      </c>
    </row>
    <row r="115" spans="1:42" s="181" customFormat="1" ht="137.25" x14ac:dyDescent="0.25">
      <c r="A115" s="125" t="s">
        <v>152</v>
      </c>
      <c r="B115" s="111" t="s">
        <v>153</v>
      </c>
      <c r="C115" s="111">
        <v>329</v>
      </c>
      <c r="D115" s="111" t="s">
        <v>70</v>
      </c>
      <c r="E115" s="111" t="s">
        <v>70</v>
      </c>
      <c r="F115" s="180" t="s">
        <v>815</v>
      </c>
      <c r="G115" s="180" t="s">
        <v>307</v>
      </c>
      <c r="H115" s="110">
        <v>0.05</v>
      </c>
      <c r="I115" s="182"/>
      <c r="J115" s="128"/>
      <c r="K115" s="128"/>
      <c r="L115" s="128"/>
      <c r="M115" s="128"/>
      <c r="N115" s="128">
        <v>0.1</v>
      </c>
      <c r="O115" s="128"/>
      <c r="P115" s="128">
        <v>0.1</v>
      </c>
      <c r="Q115" s="128"/>
      <c r="R115" s="128">
        <v>0.1</v>
      </c>
      <c r="S115" s="128"/>
      <c r="T115" s="128">
        <v>0.1</v>
      </c>
      <c r="U115" s="128"/>
      <c r="V115" s="128">
        <v>0.1</v>
      </c>
      <c r="W115" s="128"/>
      <c r="X115" s="128">
        <v>0.1</v>
      </c>
      <c r="Y115" s="128"/>
      <c r="Z115" s="128">
        <v>0.1</v>
      </c>
      <c r="AA115" s="128"/>
      <c r="AB115" s="128">
        <v>0.1</v>
      </c>
      <c r="AC115" s="128"/>
      <c r="AD115" s="128">
        <v>0.2</v>
      </c>
      <c r="AE115" s="128"/>
      <c r="AF115" s="128"/>
      <c r="AG115" s="128"/>
      <c r="AH115" s="130">
        <f t="shared" si="2"/>
        <v>1</v>
      </c>
      <c r="AI115" s="113">
        <v>44986</v>
      </c>
      <c r="AJ115" s="113">
        <v>45260</v>
      </c>
      <c r="AK115" s="180" t="s">
        <v>308</v>
      </c>
      <c r="AL115" s="180" t="s">
        <v>287</v>
      </c>
      <c r="AM115" s="125" t="s">
        <v>708</v>
      </c>
      <c r="AN115" s="125" t="s">
        <v>708</v>
      </c>
      <c r="AO115" s="125" t="s">
        <v>160</v>
      </c>
      <c r="AP115" s="131" t="s">
        <v>816</v>
      </c>
    </row>
    <row r="116" spans="1:42" s="1" customFormat="1" ht="137.25" hidden="1" x14ac:dyDescent="0.25">
      <c r="A116" s="43" t="s">
        <v>152</v>
      </c>
      <c r="B116" s="60" t="s">
        <v>153</v>
      </c>
      <c r="C116" s="60">
        <v>329</v>
      </c>
      <c r="D116" s="60" t="s">
        <v>70</v>
      </c>
      <c r="E116" s="60" t="s">
        <v>70</v>
      </c>
      <c r="F116" s="44" t="s">
        <v>309</v>
      </c>
      <c r="G116" s="44" t="s">
        <v>310</v>
      </c>
      <c r="H116" s="63">
        <v>0.05</v>
      </c>
      <c r="I116" s="54"/>
      <c r="J116" s="33"/>
      <c r="K116" s="33"/>
      <c r="L116" s="33"/>
      <c r="M116" s="33"/>
      <c r="N116" s="33"/>
      <c r="O116" s="33"/>
      <c r="P116" s="33"/>
      <c r="Q116" s="33"/>
      <c r="R116" s="33"/>
      <c r="S116" s="33"/>
      <c r="T116" s="33"/>
      <c r="U116" s="33"/>
      <c r="V116" s="33"/>
      <c r="W116" s="33"/>
      <c r="X116" s="33"/>
      <c r="Y116" s="33"/>
      <c r="Z116" s="33">
        <v>0.3</v>
      </c>
      <c r="AA116" s="33"/>
      <c r="AB116" s="33">
        <v>0.7</v>
      </c>
      <c r="AC116" s="33"/>
      <c r="AD116" s="33"/>
      <c r="AE116" s="33"/>
      <c r="AF116" s="33"/>
      <c r="AG116" s="33"/>
      <c r="AH116" s="31">
        <f t="shared" si="2"/>
        <v>1</v>
      </c>
      <c r="AI116" s="64">
        <v>45170</v>
      </c>
      <c r="AJ116" s="64">
        <v>45229</v>
      </c>
      <c r="AK116" s="44" t="s">
        <v>671</v>
      </c>
      <c r="AL116" s="44" t="s">
        <v>287</v>
      </c>
      <c r="AM116" s="43" t="s">
        <v>708</v>
      </c>
      <c r="AN116" s="43" t="s">
        <v>708</v>
      </c>
      <c r="AO116" s="43" t="s">
        <v>160</v>
      </c>
    </row>
    <row r="117" spans="1:42" s="1" customFormat="1" ht="137.25" hidden="1" x14ac:dyDescent="0.25">
      <c r="A117" s="43" t="s">
        <v>152</v>
      </c>
      <c r="B117" s="60" t="s">
        <v>153</v>
      </c>
      <c r="C117" s="60">
        <v>329</v>
      </c>
      <c r="D117" s="60" t="s">
        <v>70</v>
      </c>
      <c r="E117" s="60" t="s">
        <v>70</v>
      </c>
      <c r="F117" s="44" t="s">
        <v>311</v>
      </c>
      <c r="G117" s="44" t="s">
        <v>312</v>
      </c>
      <c r="H117" s="63">
        <v>0.05</v>
      </c>
      <c r="I117" s="54"/>
      <c r="J117" s="33"/>
      <c r="K117" s="33"/>
      <c r="L117" s="33"/>
      <c r="M117" s="33"/>
      <c r="N117" s="33"/>
      <c r="O117" s="33"/>
      <c r="P117" s="33"/>
      <c r="Q117" s="33"/>
      <c r="R117" s="33"/>
      <c r="S117" s="33"/>
      <c r="T117" s="33">
        <v>0.5</v>
      </c>
      <c r="U117" s="33"/>
      <c r="V117" s="33">
        <v>0.5</v>
      </c>
      <c r="W117" s="33"/>
      <c r="X117" s="33"/>
      <c r="Y117" s="33"/>
      <c r="Z117" s="33"/>
      <c r="AA117" s="60"/>
      <c r="AB117" s="60"/>
      <c r="AC117" s="60"/>
      <c r="AD117" s="60"/>
      <c r="AE117" s="60"/>
      <c r="AF117" s="60"/>
      <c r="AG117" s="60"/>
      <c r="AH117" s="31">
        <f t="shared" si="2"/>
        <v>1</v>
      </c>
      <c r="AI117" s="64">
        <v>45078</v>
      </c>
      <c r="AJ117" s="64">
        <v>45138</v>
      </c>
      <c r="AK117" s="44" t="s">
        <v>313</v>
      </c>
      <c r="AL117" s="44" t="s">
        <v>287</v>
      </c>
      <c r="AM117" s="43" t="s">
        <v>708</v>
      </c>
      <c r="AN117" s="43" t="s">
        <v>708</v>
      </c>
      <c r="AO117" s="43" t="s">
        <v>160</v>
      </c>
    </row>
    <row r="118" spans="1:42" s="1" customFormat="1" ht="137.25" hidden="1" x14ac:dyDescent="0.25">
      <c r="A118" s="43" t="s">
        <v>152</v>
      </c>
      <c r="B118" s="60" t="s">
        <v>153</v>
      </c>
      <c r="C118" s="60">
        <v>329</v>
      </c>
      <c r="D118" s="60" t="s">
        <v>70</v>
      </c>
      <c r="E118" s="60" t="s">
        <v>70</v>
      </c>
      <c r="F118" s="44" t="s">
        <v>311</v>
      </c>
      <c r="G118" s="44" t="s">
        <v>314</v>
      </c>
      <c r="H118" s="63">
        <v>0.1</v>
      </c>
      <c r="I118" s="54"/>
      <c r="J118" s="33">
        <v>0.08</v>
      </c>
      <c r="K118" s="33"/>
      <c r="L118" s="33">
        <v>0.08</v>
      </c>
      <c r="M118" s="33"/>
      <c r="N118" s="33">
        <v>0.09</v>
      </c>
      <c r="O118" s="33"/>
      <c r="P118" s="33">
        <v>0.08</v>
      </c>
      <c r="Q118" s="33"/>
      <c r="R118" s="33">
        <v>0.08</v>
      </c>
      <c r="S118" s="33"/>
      <c r="T118" s="33">
        <v>0.09</v>
      </c>
      <c r="U118" s="33"/>
      <c r="V118" s="33">
        <v>0.08</v>
      </c>
      <c r="W118" s="33"/>
      <c r="X118" s="33">
        <v>0.08</v>
      </c>
      <c r="Y118" s="33"/>
      <c r="Z118" s="33">
        <v>0.09</v>
      </c>
      <c r="AA118" s="33"/>
      <c r="AB118" s="33">
        <v>0.08</v>
      </c>
      <c r="AC118" s="33"/>
      <c r="AD118" s="33">
        <v>0.08</v>
      </c>
      <c r="AE118" s="33"/>
      <c r="AF118" s="33">
        <v>0.09</v>
      </c>
      <c r="AG118" s="60"/>
      <c r="AH118" s="31">
        <f t="shared" si="2"/>
        <v>0.99999999999999978</v>
      </c>
      <c r="AI118" s="64">
        <v>44929</v>
      </c>
      <c r="AJ118" s="64">
        <v>45290</v>
      </c>
      <c r="AK118" s="43" t="s">
        <v>315</v>
      </c>
      <c r="AL118" s="44" t="s">
        <v>287</v>
      </c>
      <c r="AM118" s="43" t="s">
        <v>708</v>
      </c>
      <c r="AN118" s="43" t="s">
        <v>708</v>
      </c>
      <c r="AO118" s="43" t="s">
        <v>160</v>
      </c>
    </row>
    <row r="119" spans="1:42" s="1" customFormat="1" ht="105.75" hidden="1" x14ac:dyDescent="0.25">
      <c r="A119" s="43" t="s">
        <v>152</v>
      </c>
      <c r="B119" s="60" t="s">
        <v>153</v>
      </c>
      <c r="C119" s="60">
        <v>329</v>
      </c>
      <c r="D119" s="237">
        <v>1</v>
      </c>
      <c r="E119" s="60" t="s">
        <v>70</v>
      </c>
      <c r="F119" s="44" t="s">
        <v>301</v>
      </c>
      <c r="G119" s="44" t="s">
        <v>722</v>
      </c>
      <c r="H119" s="63">
        <v>0.6</v>
      </c>
      <c r="I119" s="260">
        <f>SUM(H119:H121)</f>
        <v>1</v>
      </c>
      <c r="J119" s="33"/>
      <c r="K119" s="33"/>
      <c r="L119" s="33">
        <v>0.5</v>
      </c>
      <c r="M119" s="33"/>
      <c r="N119" s="33">
        <v>0.5</v>
      </c>
      <c r="O119" s="33"/>
      <c r="P119" s="33"/>
      <c r="Q119" s="33"/>
      <c r="R119" s="33"/>
      <c r="S119" s="33"/>
      <c r="T119" s="33"/>
      <c r="U119" s="33"/>
      <c r="V119" s="33"/>
      <c r="W119" s="33"/>
      <c r="X119" s="33"/>
      <c r="Y119" s="33"/>
      <c r="Z119" s="33"/>
      <c r="AA119" s="33"/>
      <c r="AB119" s="33"/>
      <c r="AC119" s="33"/>
      <c r="AD119" s="33"/>
      <c r="AE119" s="33"/>
      <c r="AF119" s="33"/>
      <c r="AG119" s="33"/>
      <c r="AH119" s="31">
        <f t="shared" si="2"/>
        <v>1</v>
      </c>
      <c r="AI119" s="64">
        <v>44958</v>
      </c>
      <c r="AJ119" s="64">
        <v>45016</v>
      </c>
      <c r="AK119" s="43" t="s">
        <v>316</v>
      </c>
      <c r="AL119" s="44" t="s">
        <v>287</v>
      </c>
      <c r="AM119" s="43" t="s">
        <v>708</v>
      </c>
      <c r="AN119" s="43" t="s">
        <v>708</v>
      </c>
      <c r="AO119" s="43" t="s">
        <v>160</v>
      </c>
    </row>
    <row r="120" spans="1:42" s="1" customFormat="1" ht="105.75" hidden="1" x14ac:dyDescent="0.25">
      <c r="A120" s="43" t="s">
        <v>152</v>
      </c>
      <c r="B120" s="60" t="s">
        <v>153</v>
      </c>
      <c r="C120" s="60">
        <v>329</v>
      </c>
      <c r="D120" s="237"/>
      <c r="E120" s="60" t="s">
        <v>70</v>
      </c>
      <c r="F120" s="44" t="s">
        <v>301</v>
      </c>
      <c r="G120" s="44" t="s">
        <v>317</v>
      </c>
      <c r="H120" s="33">
        <v>0.2</v>
      </c>
      <c r="I120" s="260"/>
      <c r="J120" s="33"/>
      <c r="K120" s="33"/>
      <c r="L120" s="33"/>
      <c r="M120" s="33"/>
      <c r="N120" s="33">
        <v>0.25</v>
      </c>
      <c r="O120" s="33"/>
      <c r="P120" s="33"/>
      <c r="Q120" s="33"/>
      <c r="R120" s="33"/>
      <c r="S120" s="33"/>
      <c r="T120" s="33">
        <v>0.25</v>
      </c>
      <c r="U120" s="33"/>
      <c r="V120" s="33"/>
      <c r="W120" s="33"/>
      <c r="X120" s="33"/>
      <c r="Y120" s="33"/>
      <c r="Z120" s="33">
        <v>0.25</v>
      </c>
      <c r="AA120" s="33"/>
      <c r="AB120" s="33"/>
      <c r="AC120" s="33"/>
      <c r="AD120" s="33"/>
      <c r="AE120" s="33"/>
      <c r="AF120" s="33">
        <v>0.25</v>
      </c>
      <c r="AG120" s="33"/>
      <c r="AH120" s="31">
        <f t="shared" si="2"/>
        <v>1</v>
      </c>
      <c r="AI120" s="64">
        <v>44986</v>
      </c>
      <c r="AJ120" s="64">
        <v>45290</v>
      </c>
      <c r="AK120" s="44" t="s">
        <v>318</v>
      </c>
      <c r="AL120" s="44" t="s">
        <v>287</v>
      </c>
      <c r="AM120" s="43" t="s">
        <v>708</v>
      </c>
      <c r="AN120" s="43" t="s">
        <v>708</v>
      </c>
      <c r="AO120" s="43" t="s">
        <v>160</v>
      </c>
    </row>
    <row r="121" spans="1:42" s="1" customFormat="1" ht="105.75" hidden="1" x14ac:dyDescent="0.25">
      <c r="A121" s="43" t="s">
        <v>152</v>
      </c>
      <c r="B121" s="60" t="s">
        <v>153</v>
      </c>
      <c r="C121" s="60">
        <v>329</v>
      </c>
      <c r="D121" s="237"/>
      <c r="E121" s="60" t="s">
        <v>70</v>
      </c>
      <c r="F121" s="44" t="s">
        <v>301</v>
      </c>
      <c r="G121" s="44" t="s">
        <v>752</v>
      </c>
      <c r="H121" s="33">
        <v>0.2</v>
      </c>
      <c r="I121" s="2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33">
        <v>1</v>
      </c>
      <c r="AG121" s="60"/>
      <c r="AH121" s="31">
        <f t="shared" si="2"/>
        <v>1</v>
      </c>
      <c r="AI121" s="64">
        <v>45261</v>
      </c>
      <c r="AJ121" s="64">
        <v>45290</v>
      </c>
      <c r="AK121" s="43" t="s">
        <v>319</v>
      </c>
      <c r="AL121" s="44" t="s">
        <v>287</v>
      </c>
      <c r="AM121" s="43" t="s">
        <v>708</v>
      </c>
      <c r="AN121" s="43" t="s">
        <v>708</v>
      </c>
      <c r="AO121" s="43" t="s">
        <v>160</v>
      </c>
    </row>
    <row r="122" spans="1:42" s="1" customFormat="1" ht="162.75" hidden="1" customHeight="1" x14ac:dyDescent="0.25">
      <c r="A122" s="43" t="s">
        <v>152</v>
      </c>
      <c r="B122" s="60" t="s">
        <v>153</v>
      </c>
      <c r="C122" s="60">
        <v>329</v>
      </c>
      <c r="D122" s="60" t="s">
        <v>70</v>
      </c>
      <c r="E122" s="60" t="s">
        <v>70</v>
      </c>
      <c r="F122" s="44" t="s">
        <v>320</v>
      </c>
      <c r="G122" s="50" t="s">
        <v>321</v>
      </c>
      <c r="H122" s="33">
        <v>0.1</v>
      </c>
      <c r="I122" s="229">
        <f>+H122+H123+H124+H125+H126+H127+H128+H129</f>
        <v>1</v>
      </c>
      <c r="J122" s="33"/>
      <c r="K122" s="33"/>
      <c r="L122" s="33"/>
      <c r="M122" s="33"/>
      <c r="N122" s="33"/>
      <c r="O122" s="33"/>
      <c r="P122" s="33"/>
      <c r="Q122" s="33"/>
      <c r="R122" s="33"/>
      <c r="S122" s="33"/>
      <c r="T122" s="33">
        <v>0.2</v>
      </c>
      <c r="U122" s="33"/>
      <c r="V122" s="33">
        <v>0.2</v>
      </c>
      <c r="W122" s="33"/>
      <c r="X122" s="33">
        <v>0.2</v>
      </c>
      <c r="Y122" s="33"/>
      <c r="Z122" s="33">
        <v>0.2</v>
      </c>
      <c r="AA122" s="33"/>
      <c r="AB122" s="33">
        <v>0.2</v>
      </c>
      <c r="AC122" s="33"/>
      <c r="AD122" s="33"/>
      <c r="AE122" s="33"/>
      <c r="AF122" s="33"/>
      <c r="AG122" s="33"/>
      <c r="AH122" s="31">
        <f t="shared" si="2"/>
        <v>1</v>
      </c>
      <c r="AI122" s="64">
        <v>45078</v>
      </c>
      <c r="AJ122" s="64">
        <v>45229</v>
      </c>
      <c r="AK122" s="44" t="s">
        <v>322</v>
      </c>
      <c r="AL122" s="44" t="s">
        <v>287</v>
      </c>
      <c r="AM122" s="43" t="s">
        <v>708</v>
      </c>
      <c r="AN122" s="43" t="s">
        <v>708</v>
      </c>
      <c r="AO122" s="43" t="s">
        <v>160</v>
      </c>
    </row>
    <row r="123" spans="1:42" s="1" customFormat="1" ht="118.5" hidden="1" customHeight="1" x14ac:dyDescent="0.25">
      <c r="A123" s="72" t="s">
        <v>152</v>
      </c>
      <c r="B123" s="60" t="s">
        <v>153</v>
      </c>
      <c r="C123" s="60">
        <v>329</v>
      </c>
      <c r="D123" s="60" t="s">
        <v>70</v>
      </c>
      <c r="E123" s="60" t="s">
        <v>70</v>
      </c>
      <c r="F123" s="44" t="s">
        <v>320</v>
      </c>
      <c r="G123" s="50" t="s">
        <v>323</v>
      </c>
      <c r="H123" s="33">
        <v>0.1</v>
      </c>
      <c r="I123" s="230"/>
      <c r="J123" s="33"/>
      <c r="K123" s="33"/>
      <c r="L123" s="33"/>
      <c r="M123" s="33"/>
      <c r="N123" s="33"/>
      <c r="O123" s="33"/>
      <c r="P123" s="33">
        <v>0.25</v>
      </c>
      <c r="Q123" s="33"/>
      <c r="R123" s="33"/>
      <c r="S123" s="33"/>
      <c r="T123" s="33"/>
      <c r="U123" s="33"/>
      <c r="V123" s="33">
        <v>0.25</v>
      </c>
      <c r="W123" s="33"/>
      <c r="X123" s="33"/>
      <c r="Y123" s="33"/>
      <c r="Z123" s="33"/>
      <c r="AA123" s="33"/>
      <c r="AB123" s="33">
        <v>0.25</v>
      </c>
      <c r="AC123" s="33"/>
      <c r="AD123" s="33"/>
      <c r="AE123" s="33"/>
      <c r="AF123" s="33">
        <v>0.25</v>
      </c>
      <c r="AG123" s="33"/>
      <c r="AH123" s="31">
        <v>1</v>
      </c>
      <c r="AI123" s="64">
        <v>45017</v>
      </c>
      <c r="AJ123" s="64">
        <v>45290</v>
      </c>
      <c r="AK123" s="70" t="s">
        <v>324</v>
      </c>
      <c r="AL123" s="44" t="s">
        <v>287</v>
      </c>
      <c r="AM123" s="43" t="s">
        <v>708</v>
      </c>
      <c r="AN123" s="43" t="s">
        <v>708</v>
      </c>
      <c r="AO123" s="43" t="s">
        <v>160</v>
      </c>
    </row>
    <row r="124" spans="1:42" s="1" customFormat="1" ht="99.75" hidden="1" customHeight="1" x14ac:dyDescent="0.25">
      <c r="A124" s="72" t="s">
        <v>152</v>
      </c>
      <c r="B124" s="60" t="s">
        <v>153</v>
      </c>
      <c r="C124" s="60">
        <v>329</v>
      </c>
      <c r="D124" s="60" t="s">
        <v>70</v>
      </c>
      <c r="E124" s="60" t="s">
        <v>70</v>
      </c>
      <c r="F124" s="44" t="s">
        <v>320</v>
      </c>
      <c r="G124" s="50" t="s">
        <v>325</v>
      </c>
      <c r="H124" s="33">
        <v>0.1</v>
      </c>
      <c r="I124" s="230"/>
      <c r="J124" s="73"/>
      <c r="K124" s="73"/>
      <c r="L124" s="73"/>
      <c r="M124" s="74"/>
      <c r="N124" s="73">
        <v>0.25</v>
      </c>
      <c r="O124" s="73"/>
      <c r="P124" s="73"/>
      <c r="Q124" s="73"/>
      <c r="R124" s="73"/>
      <c r="S124" s="73"/>
      <c r="T124" s="73">
        <v>0.25</v>
      </c>
      <c r="U124" s="73"/>
      <c r="V124" s="73"/>
      <c r="W124" s="73"/>
      <c r="X124" s="73"/>
      <c r="Y124" s="73"/>
      <c r="Z124" s="73">
        <v>0.25</v>
      </c>
      <c r="AA124" s="73"/>
      <c r="AB124" s="73"/>
      <c r="AC124" s="73"/>
      <c r="AD124" s="73"/>
      <c r="AE124" s="73"/>
      <c r="AF124" s="73">
        <v>0.25</v>
      </c>
      <c r="AG124" s="73"/>
      <c r="AH124" s="41">
        <f t="shared" ref="AH124:AH125" si="4">+J124+L124+N124+P124+R124+T124+V124+X124+AB124+Z124+AD124+AF124</f>
        <v>1</v>
      </c>
      <c r="AI124" s="64">
        <v>44958</v>
      </c>
      <c r="AJ124" s="64">
        <v>45290</v>
      </c>
      <c r="AK124" s="70" t="s">
        <v>326</v>
      </c>
      <c r="AL124" s="44" t="s">
        <v>287</v>
      </c>
      <c r="AM124" s="43" t="s">
        <v>708</v>
      </c>
      <c r="AN124" s="43" t="s">
        <v>708</v>
      </c>
      <c r="AO124" s="43" t="s">
        <v>160</v>
      </c>
    </row>
    <row r="125" spans="1:42" s="1" customFormat="1" ht="87" hidden="1" customHeight="1" x14ac:dyDescent="0.25">
      <c r="A125" s="72" t="s">
        <v>152</v>
      </c>
      <c r="B125" s="60" t="s">
        <v>153</v>
      </c>
      <c r="C125" s="60">
        <v>329</v>
      </c>
      <c r="D125" s="60" t="s">
        <v>70</v>
      </c>
      <c r="E125" s="60" t="s">
        <v>70</v>
      </c>
      <c r="F125" s="44" t="s">
        <v>320</v>
      </c>
      <c r="G125" s="50" t="s">
        <v>327</v>
      </c>
      <c r="H125" s="33">
        <v>0.1</v>
      </c>
      <c r="I125" s="230"/>
      <c r="J125" s="73"/>
      <c r="K125" s="73"/>
      <c r="L125" s="73"/>
      <c r="M125" s="74"/>
      <c r="N125" s="73">
        <v>0.25</v>
      </c>
      <c r="O125" s="73"/>
      <c r="P125" s="73"/>
      <c r="Q125" s="73"/>
      <c r="R125" s="73"/>
      <c r="S125" s="73"/>
      <c r="T125" s="73">
        <v>0.25</v>
      </c>
      <c r="U125" s="73"/>
      <c r="V125" s="73"/>
      <c r="W125" s="73"/>
      <c r="X125" s="73"/>
      <c r="Y125" s="73"/>
      <c r="Z125" s="73">
        <v>0.25</v>
      </c>
      <c r="AA125" s="73"/>
      <c r="AB125" s="73"/>
      <c r="AC125" s="73"/>
      <c r="AD125" s="73"/>
      <c r="AE125" s="73"/>
      <c r="AF125" s="73">
        <v>0.25</v>
      </c>
      <c r="AG125" s="73"/>
      <c r="AH125" s="41">
        <f t="shared" si="4"/>
        <v>1</v>
      </c>
      <c r="AI125" s="64">
        <v>44958</v>
      </c>
      <c r="AJ125" s="64">
        <v>45290</v>
      </c>
      <c r="AK125" s="82" t="s">
        <v>328</v>
      </c>
      <c r="AL125" s="44" t="s">
        <v>287</v>
      </c>
      <c r="AM125" s="43" t="s">
        <v>708</v>
      </c>
      <c r="AN125" s="43" t="s">
        <v>708</v>
      </c>
      <c r="AO125" s="43" t="s">
        <v>160</v>
      </c>
    </row>
    <row r="126" spans="1:42" s="1" customFormat="1" ht="98.25" hidden="1" customHeight="1" x14ac:dyDescent="0.25">
      <c r="A126" s="72" t="s">
        <v>152</v>
      </c>
      <c r="B126" s="60" t="s">
        <v>153</v>
      </c>
      <c r="C126" s="60">
        <v>329</v>
      </c>
      <c r="D126" s="60" t="s">
        <v>70</v>
      </c>
      <c r="E126" s="60" t="s">
        <v>70</v>
      </c>
      <c r="F126" s="44" t="s">
        <v>320</v>
      </c>
      <c r="G126" s="50" t="s">
        <v>329</v>
      </c>
      <c r="H126" s="33">
        <v>0.1</v>
      </c>
      <c r="I126" s="230"/>
      <c r="J126" s="33"/>
      <c r="K126" s="33"/>
      <c r="L126" s="33"/>
      <c r="M126" s="33"/>
      <c r="N126" s="33">
        <v>0.25</v>
      </c>
      <c r="O126" s="33"/>
      <c r="P126" s="33"/>
      <c r="Q126" s="33"/>
      <c r="R126" s="33"/>
      <c r="S126" s="33"/>
      <c r="T126" s="33">
        <v>0.25</v>
      </c>
      <c r="U126" s="33"/>
      <c r="V126" s="33"/>
      <c r="W126" s="33"/>
      <c r="X126" s="33"/>
      <c r="Y126" s="33"/>
      <c r="Z126" s="33">
        <v>0.25</v>
      </c>
      <c r="AA126" s="33"/>
      <c r="AB126" s="33"/>
      <c r="AC126" s="33"/>
      <c r="AD126" s="33"/>
      <c r="AE126" s="33"/>
      <c r="AF126" s="33">
        <v>0.25</v>
      </c>
      <c r="AG126" s="33"/>
      <c r="AH126" s="31">
        <f t="shared" si="2"/>
        <v>1</v>
      </c>
      <c r="AI126" s="64">
        <v>44986</v>
      </c>
      <c r="AJ126" s="64">
        <v>45290</v>
      </c>
      <c r="AK126" s="50" t="s">
        <v>330</v>
      </c>
      <c r="AL126" s="44" t="s">
        <v>287</v>
      </c>
      <c r="AM126" s="43" t="s">
        <v>708</v>
      </c>
      <c r="AN126" s="43" t="s">
        <v>708</v>
      </c>
      <c r="AO126" s="43" t="s">
        <v>160</v>
      </c>
    </row>
    <row r="127" spans="1:42" s="1" customFormat="1" ht="86.25" hidden="1" customHeight="1" x14ac:dyDescent="0.25">
      <c r="A127" s="72" t="s">
        <v>152</v>
      </c>
      <c r="B127" s="60" t="s">
        <v>153</v>
      </c>
      <c r="C127" s="60">
        <v>329</v>
      </c>
      <c r="D127" s="60" t="s">
        <v>70</v>
      </c>
      <c r="E127" s="60" t="s">
        <v>70</v>
      </c>
      <c r="F127" s="44" t="s">
        <v>320</v>
      </c>
      <c r="G127" s="44" t="s">
        <v>331</v>
      </c>
      <c r="H127" s="33">
        <v>0.1</v>
      </c>
      <c r="I127" s="230"/>
      <c r="J127" s="33"/>
      <c r="K127" s="33"/>
      <c r="L127" s="33"/>
      <c r="M127" s="33"/>
      <c r="N127" s="33"/>
      <c r="O127" s="33"/>
      <c r="P127" s="33"/>
      <c r="Q127" s="33"/>
      <c r="R127" s="33"/>
      <c r="S127" s="33"/>
      <c r="T127" s="33"/>
      <c r="U127" s="33"/>
      <c r="V127" s="33">
        <v>1</v>
      </c>
      <c r="W127" s="33"/>
      <c r="X127" s="33"/>
      <c r="Y127" s="33"/>
      <c r="Z127" s="33"/>
      <c r="AA127" s="33"/>
      <c r="AB127" s="33"/>
      <c r="AC127" s="33"/>
      <c r="AD127" s="33"/>
      <c r="AE127" s="33"/>
      <c r="AF127" s="33"/>
      <c r="AG127" s="33"/>
      <c r="AH127" s="31">
        <f t="shared" si="2"/>
        <v>1</v>
      </c>
      <c r="AI127" s="64">
        <v>45017</v>
      </c>
      <c r="AJ127" s="64">
        <v>45107</v>
      </c>
      <c r="AK127" s="44" t="s">
        <v>332</v>
      </c>
      <c r="AL127" s="44" t="s">
        <v>287</v>
      </c>
      <c r="AM127" s="43" t="s">
        <v>708</v>
      </c>
      <c r="AN127" s="43" t="s">
        <v>708</v>
      </c>
      <c r="AO127" s="43" t="s">
        <v>160</v>
      </c>
    </row>
    <row r="128" spans="1:42" s="1" customFormat="1" ht="96.75" hidden="1" customHeight="1" x14ac:dyDescent="0.25">
      <c r="A128" s="72" t="s">
        <v>152</v>
      </c>
      <c r="B128" s="60" t="s">
        <v>153</v>
      </c>
      <c r="C128" s="60">
        <v>329</v>
      </c>
      <c r="D128" s="60" t="s">
        <v>70</v>
      </c>
      <c r="E128" s="60" t="s">
        <v>70</v>
      </c>
      <c r="F128" s="44" t="s">
        <v>320</v>
      </c>
      <c r="G128" s="50" t="s">
        <v>333</v>
      </c>
      <c r="H128" s="33">
        <v>0.2</v>
      </c>
      <c r="I128" s="230"/>
      <c r="J128" s="33"/>
      <c r="K128" s="33"/>
      <c r="L128" s="33"/>
      <c r="M128" s="33"/>
      <c r="N128" s="33"/>
      <c r="O128" s="33"/>
      <c r="P128" s="33"/>
      <c r="Q128" s="33"/>
      <c r="R128" s="33"/>
      <c r="S128" s="33"/>
      <c r="T128" s="33">
        <v>0.2</v>
      </c>
      <c r="U128" s="33"/>
      <c r="V128" s="33">
        <v>0.2</v>
      </c>
      <c r="W128" s="33"/>
      <c r="X128" s="33">
        <v>0.2</v>
      </c>
      <c r="Y128" s="33"/>
      <c r="Z128" s="33">
        <v>0.2</v>
      </c>
      <c r="AA128" s="33"/>
      <c r="AB128" s="33">
        <v>0.2</v>
      </c>
      <c r="AC128" s="33"/>
      <c r="AD128" s="33"/>
      <c r="AE128" s="33"/>
      <c r="AF128" s="33"/>
      <c r="AG128" s="33"/>
      <c r="AH128" s="31">
        <f t="shared" si="2"/>
        <v>1</v>
      </c>
      <c r="AI128" s="64">
        <v>45078</v>
      </c>
      <c r="AJ128" s="64">
        <v>45229</v>
      </c>
      <c r="AK128" s="43" t="s">
        <v>334</v>
      </c>
      <c r="AL128" s="44" t="s">
        <v>287</v>
      </c>
      <c r="AM128" s="43" t="s">
        <v>708</v>
      </c>
      <c r="AN128" s="43" t="s">
        <v>708</v>
      </c>
      <c r="AO128" s="43" t="s">
        <v>160</v>
      </c>
    </row>
    <row r="129" spans="1:41" s="1" customFormat="1" ht="93.75" hidden="1" customHeight="1" x14ac:dyDescent="0.25">
      <c r="A129" s="72" t="s">
        <v>152</v>
      </c>
      <c r="B129" s="60" t="s">
        <v>153</v>
      </c>
      <c r="C129" s="60">
        <v>329</v>
      </c>
      <c r="D129" s="60" t="s">
        <v>70</v>
      </c>
      <c r="E129" s="60" t="s">
        <v>70</v>
      </c>
      <c r="F129" s="44" t="s">
        <v>320</v>
      </c>
      <c r="G129" s="50" t="s">
        <v>335</v>
      </c>
      <c r="H129" s="33">
        <v>0.2</v>
      </c>
      <c r="I129" s="231"/>
      <c r="J129" s="33"/>
      <c r="K129" s="33"/>
      <c r="L129" s="33"/>
      <c r="M129" s="33"/>
      <c r="N129" s="33">
        <v>0.25</v>
      </c>
      <c r="O129" s="33"/>
      <c r="P129" s="33"/>
      <c r="Q129" s="33"/>
      <c r="R129" s="33"/>
      <c r="S129" s="33"/>
      <c r="T129" s="33">
        <v>0.25</v>
      </c>
      <c r="U129" s="33"/>
      <c r="V129" s="33"/>
      <c r="W129" s="33"/>
      <c r="X129" s="33"/>
      <c r="Y129" s="33"/>
      <c r="Z129" s="33">
        <v>0.25</v>
      </c>
      <c r="AA129" s="33"/>
      <c r="AB129" s="33"/>
      <c r="AC129" s="33"/>
      <c r="AD129" s="33"/>
      <c r="AE129" s="33"/>
      <c r="AF129" s="33">
        <v>0.25</v>
      </c>
      <c r="AG129" s="33"/>
      <c r="AH129" s="31">
        <f>+J129+L129+N129+P129+R129+T129+V129+X129+Z129+AB129+AD129+AF129</f>
        <v>1</v>
      </c>
      <c r="AI129" s="64">
        <v>44986</v>
      </c>
      <c r="AJ129" s="64">
        <v>45290</v>
      </c>
      <c r="AK129" s="82" t="s">
        <v>336</v>
      </c>
      <c r="AL129" s="70" t="s">
        <v>287</v>
      </c>
      <c r="AM129" s="43" t="s">
        <v>708</v>
      </c>
      <c r="AN129" s="43" t="s">
        <v>708</v>
      </c>
      <c r="AO129" s="43" t="s">
        <v>160</v>
      </c>
    </row>
    <row r="130" spans="1:41" s="1" customFormat="1" ht="117" hidden="1" customHeight="1" x14ac:dyDescent="0.25">
      <c r="A130" s="43" t="s">
        <v>40</v>
      </c>
      <c r="B130" s="60" t="s">
        <v>203</v>
      </c>
      <c r="C130" s="60">
        <v>415</v>
      </c>
      <c r="D130" s="60" t="s">
        <v>70</v>
      </c>
      <c r="E130" s="60" t="s">
        <v>70</v>
      </c>
      <c r="F130" s="44" t="s">
        <v>337</v>
      </c>
      <c r="G130" s="44" t="s">
        <v>338</v>
      </c>
      <c r="H130" s="33">
        <v>0.5</v>
      </c>
      <c r="I130" s="260">
        <f>SUM(H130:H131)</f>
        <v>1</v>
      </c>
      <c r="J130" s="33"/>
      <c r="K130" s="33"/>
      <c r="L130" s="33"/>
      <c r="M130" s="33"/>
      <c r="N130" s="33"/>
      <c r="O130" s="33"/>
      <c r="P130" s="33"/>
      <c r="Q130" s="33"/>
      <c r="R130" s="33"/>
      <c r="S130" s="33"/>
      <c r="T130" s="33">
        <v>0.5</v>
      </c>
      <c r="U130" s="33"/>
      <c r="V130" s="33"/>
      <c r="W130" s="33"/>
      <c r="X130" s="33"/>
      <c r="Y130" s="33"/>
      <c r="Z130" s="33"/>
      <c r="AA130" s="33"/>
      <c r="AB130" s="33"/>
      <c r="AC130" s="33"/>
      <c r="AD130" s="33">
        <v>0.5</v>
      </c>
      <c r="AE130" s="33"/>
      <c r="AF130" s="33"/>
      <c r="AG130" s="33"/>
      <c r="AH130" s="31">
        <f t="shared" si="2"/>
        <v>1</v>
      </c>
      <c r="AI130" s="64">
        <v>45078</v>
      </c>
      <c r="AJ130" s="64">
        <v>45260</v>
      </c>
      <c r="AK130" s="44" t="s">
        <v>339</v>
      </c>
      <c r="AL130" s="44" t="s">
        <v>287</v>
      </c>
      <c r="AM130" s="43" t="s">
        <v>708</v>
      </c>
      <c r="AN130" s="43" t="s">
        <v>708</v>
      </c>
      <c r="AO130" s="43" t="s">
        <v>160</v>
      </c>
    </row>
    <row r="131" spans="1:41" s="1" customFormat="1" ht="127.5" hidden="1" customHeight="1" x14ac:dyDescent="0.25">
      <c r="A131" s="43" t="s">
        <v>40</v>
      </c>
      <c r="B131" s="60" t="s">
        <v>203</v>
      </c>
      <c r="C131" s="60">
        <v>415</v>
      </c>
      <c r="D131" s="60" t="s">
        <v>70</v>
      </c>
      <c r="E131" s="60" t="s">
        <v>70</v>
      </c>
      <c r="F131" s="44" t="s">
        <v>337</v>
      </c>
      <c r="G131" s="44" t="s">
        <v>340</v>
      </c>
      <c r="H131" s="33">
        <v>0.5</v>
      </c>
      <c r="I131" s="260"/>
      <c r="J131" s="60"/>
      <c r="K131" s="60"/>
      <c r="L131" s="60"/>
      <c r="M131" s="60"/>
      <c r="N131" s="33">
        <v>0.25</v>
      </c>
      <c r="O131" s="33"/>
      <c r="P131" s="33"/>
      <c r="Q131" s="33"/>
      <c r="R131" s="33"/>
      <c r="S131" s="33"/>
      <c r="T131" s="33">
        <v>0.25</v>
      </c>
      <c r="U131" s="33"/>
      <c r="V131" s="33"/>
      <c r="W131" s="33"/>
      <c r="X131" s="33"/>
      <c r="Y131" s="33"/>
      <c r="Z131" s="33">
        <v>0.25</v>
      </c>
      <c r="AA131" s="33"/>
      <c r="AB131" s="33"/>
      <c r="AC131" s="33"/>
      <c r="AD131" s="33"/>
      <c r="AE131" s="33"/>
      <c r="AF131" s="33">
        <v>0.25</v>
      </c>
      <c r="AG131" s="33"/>
      <c r="AH131" s="31">
        <f t="shared" si="2"/>
        <v>1</v>
      </c>
      <c r="AI131" s="64">
        <v>44986</v>
      </c>
      <c r="AJ131" s="64">
        <v>45290</v>
      </c>
      <c r="AK131" s="43" t="s">
        <v>341</v>
      </c>
      <c r="AL131" s="44" t="s">
        <v>287</v>
      </c>
      <c r="AM131" s="43" t="s">
        <v>708</v>
      </c>
      <c r="AN131" s="43" t="s">
        <v>708</v>
      </c>
      <c r="AO131" s="43" t="s">
        <v>160</v>
      </c>
    </row>
    <row r="132" spans="1:41" s="1" customFormat="1" ht="133.5" hidden="1" customHeight="1" x14ac:dyDescent="0.25">
      <c r="A132" s="43" t="s">
        <v>40</v>
      </c>
      <c r="B132" s="60" t="s">
        <v>203</v>
      </c>
      <c r="C132" s="60">
        <v>415</v>
      </c>
      <c r="D132" s="60" t="s">
        <v>70</v>
      </c>
      <c r="E132" s="60" t="s">
        <v>70</v>
      </c>
      <c r="F132" s="44" t="s">
        <v>342</v>
      </c>
      <c r="G132" s="44" t="s">
        <v>343</v>
      </c>
      <c r="H132" s="33">
        <v>1</v>
      </c>
      <c r="I132" s="33">
        <f>SUM(H132:H132)</f>
        <v>1</v>
      </c>
      <c r="J132" s="33">
        <v>0.08</v>
      </c>
      <c r="K132" s="33"/>
      <c r="L132" s="33">
        <v>0.08</v>
      </c>
      <c r="M132" s="33"/>
      <c r="N132" s="33">
        <v>0.09</v>
      </c>
      <c r="O132" s="33"/>
      <c r="P132" s="33">
        <v>0.08</v>
      </c>
      <c r="Q132" s="33"/>
      <c r="R132" s="33">
        <v>0.08</v>
      </c>
      <c r="S132" s="33"/>
      <c r="T132" s="33">
        <v>0.09</v>
      </c>
      <c r="U132" s="33"/>
      <c r="V132" s="33">
        <v>0.08</v>
      </c>
      <c r="W132" s="33"/>
      <c r="X132" s="33">
        <v>0.08</v>
      </c>
      <c r="Y132" s="33"/>
      <c r="Z132" s="33">
        <v>0.09</v>
      </c>
      <c r="AA132" s="33"/>
      <c r="AB132" s="33">
        <v>0.08</v>
      </c>
      <c r="AC132" s="33"/>
      <c r="AD132" s="33">
        <v>0.08</v>
      </c>
      <c r="AE132" s="33"/>
      <c r="AF132" s="33">
        <v>0.09</v>
      </c>
      <c r="AG132" s="33"/>
      <c r="AH132" s="31">
        <f t="shared" si="2"/>
        <v>0.99999999999999978</v>
      </c>
      <c r="AI132" s="64">
        <v>44928</v>
      </c>
      <c r="AJ132" s="64">
        <v>45290</v>
      </c>
      <c r="AK132" s="43" t="s">
        <v>344</v>
      </c>
      <c r="AL132" s="44" t="s">
        <v>287</v>
      </c>
      <c r="AM132" s="43" t="s">
        <v>708</v>
      </c>
      <c r="AN132" s="43" t="s">
        <v>708</v>
      </c>
      <c r="AO132" s="43" t="s">
        <v>160</v>
      </c>
    </row>
    <row r="133" spans="1:41" s="1" customFormat="1" ht="137.25" hidden="1" x14ac:dyDescent="0.25">
      <c r="A133" s="43" t="s">
        <v>40</v>
      </c>
      <c r="B133" s="60" t="s">
        <v>203</v>
      </c>
      <c r="C133" s="60">
        <v>423</v>
      </c>
      <c r="D133" s="60" t="s">
        <v>70</v>
      </c>
      <c r="E133" s="60" t="s">
        <v>70</v>
      </c>
      <c r="F133" s="44" t="s">
        <v>345</v>
      </c>
      <c r="G133" s="44" t="s">
        <v>346</v>
      </c>
      <c r="H133" s="33">
        <v>1</v>
      </c>
      <c r="I133" s="33">
        <f>+H133</f>
        <v>1</v>
      </c>
      <c r="J133" s="33"/>
      <c r="K133" s="33"/>
      <c r="L133" s="33"/>
      <c r="M133" s="33"/>
      <c r="N133" s="33"/>
      <c r="O133" s="33"/>
      <c r="P133" s="33"/>
      <c r="Q133" s="33"/>
      <c r="R133" s="33"/>
      <c r="S133" s="33"/>
      <c r="T133" s="33">
        <v>0.5</v>
      </c>
      <c r="U133" s="33"/>
      <c r="V133" s="33"/>
      <c r="W133" s="33"/>
      <c r="X133" s="33"/>
      <c r="Y133" s="33"/>
      <c r="Z133" s="33"/>
      <c r="AA133" s="33"/>
      <c r="AB133" s="33"/>
      <c r="AC133" s="33"/>
      <c r="AD133" s="33">
        <v>0.5</v>
      </c>
      <c r="AE133" s="33"/>
      <c r="AF133" s="33"/>
      <c r="AG133" s="33"/>
      <c r="AH133" s="31">
        <f t="shared" si="2"/>
        <v>1</v>
      </c>
      <c r="AI133" s="64">
        <v>45078</v>
      </c>
      <c r="AJ133" s="64">
        <v>45260</v>
      </c>
      <c r="AK133" s="43" t="s">
        <v>347</v>
      </c>
      <c r="AL133" s="44" t="s">
        <v>287</v>
      </c>
      <c r="AM133" s="43" t="s">
        <v>708</v>
      </c>
      <c r="AN133" s="43" t="s">
        <v>708</v>
      </c>
      <c r="AO133" s="43" t="s">
        <v>160</v>
      </c>
    </row>
    <row r="134" spans="1:41" s="95" customFormat="1" ht="57" hidden="1" x14ac:dyDescent="0.25">
      <c r="A134" s="82" t="s">
        <v>152</v>
      </c>
      <c r="B134" s="75" t="s">
        <v>153</v>
      </c>
      <c r="C134" s="90">
        <v>329</v>
      </c>
      <c r="D134" s="223">
        <v>105</v>
      </c>
      <c r="E134" s="220">
        <v>1092564000</v>
      </c>
      <c r="F134" s="70" t="s">
        <v>404</v>
      </c>
      <c r="G134" s="70" t="s">
        <v>410</v>
      </c>
      <c r="H134" s="92">
        <v>0.25</v>
      </c>
      <c r="I134" s="217">
        <f>+H134+H135+H136+H137+H138+H140</f>
        <v>1</v>
      </c>
      <c r="J134" s="91"/>
      <c r="K134" s="91"/>
      <c r="L134" s="92">
        <v>0.5</v>
      </c>
      <c r="M134" s="91"/>
      <c r="N134" s="92">
        <v>0.5</v>
      </c>
      <c r="O134" s="91"/>
      <c r="P134" s="91"/>
      <c r="Q134" s="91"/>
      <c r="R134" s="91"/>
      <c r="S134" s="91"/>
      <c r="T134" s="91"/>
      <c r="U134" s="91"/>
      <c r="V134" s="91"/>
      <c r="W134" s="91"/>
      <c r="X134" s="93"/>
      <c r="Y134" s="93"/>
      <c r="Z134" s="91"/>
      <c r="AA134" s="93"/>
      <c r="AB134" s="91"/>
      <c r="AC134" s="91"/>
      <c r="AD134" s="91"/>
      <c r="AE134" s="91"/>
      <c r="AF134" s="91"/>
      <c r="AG134" s="91"/>
      <c r="AH134" s="92">
        <f>SUM(J134:AG134)</f>
        <v>1</v>
      </c>
      <c r="AI134" s="100">
        <v>44958</v>
      </c>
      <c r="AJ134" s="100">
        <v>45016</v>
      </c>
      <c r="AK134" s="90" t="s">
        <v>411</v>
      </c>
      <c r="AL134" s="90" t="s">
        <v>402</v>
      </c>
      <c r="AM134" s="43" t="s">
        <v>709</v>
      </c>
      <c r="AN134" s="94" t="s">
        <v>403</v>
      </c>
      <c r="AO134" s="94" t="s">
        <v>160</v>
      </c>
    </row>
    <row r="135" spans="1:41" s="95" customFormat="1" ht="85.5" hidden="1" customHeight="1" x14ac:dyDescent="0.25">
      <c r="A135" s="82" t="s">
        <v>152</v>
      </c>
      <c r="B135" s="75" t="s">
        <v>153</v>
      </c>
      <c r="C135" s="90">
        <v>329</v>
      </c>
      <c r="D135" s="224"/>
      <c r="E135" s="221"/>
      <c r="F135" s="70" t="s">
        <v>404</v>
      </c>
      <c r="G135" s="70" t="s">
        <v>412</v>
      </c>
      <c r="H135" s="92">
        <v>0.1</v>
      </c>
      <c r="I135" s="224"/>
      <c r="J135" s="91"/>
      <c r="K135" s="91"/>
      <c r="L135" s="91"/>
      <c r="M135" s="91"/>
      <c r="N135" s="92">
        <v>0.5</v>
      </c>
      <c r="O135" s="91"/>
      <c r="P135" s="92">
        <v>0.5</v>
      </c>
      <c r="Q135" s="91"/>
      <c r="R135" s="91"/>
      <c r="S135" s="91"/>
      <c r="T135" s="91"/>
      <c r="U135" s="91"/>
      <c r="V135" s="91"/>
      <c r="W135" s="91"/>
      <c r="X135" s="93"/>
      <c r="Y135" s="93"/>
      <c r="Z135" s="91"/>
      <c r="AA135" s="93"/>
      <c r="AB135" s="91"/>
      <c r="AC135" s="91"/>
      <c r="AD135" s="91"/>
      <c r="AE135" s="91"/>
      <c r="AF135" s="91"/>
      <c r="AG135" s="91"/>
      <c r="AH135" s="92">
        <f>SUM(J135:AG135)</f>
        <v>1</v>
      </c>
      <c r="AI135" s="100">
        <v>44986</v>
      </c>
      <c r="AJ135" s="100">
        <v>45046</v>
      </c>
      <c r="AK135" s="70" t="s">
        <v>413</v>
      </c>
      <c r="AL135" s="90" t="s">
        <v>402</v>
      </c>
      <c r="AM135" s="43" t="s">
        <v>709</v>
      </c>
      <c r="AN135" s="94" t="s">
        <v>403</v>
      </c>
      <c r="AO135" s="94" t="s">
        <v>160</v>
      </c>
    </row>
    <row r="136" spans="1:41" s="95" customFormat="1" ht="99.75" hidden="1" x14ac:dyDescent="0.25">
      <c r="A136" s="82" t="s">
        <v>152</v>
      </c>
      <c r="B136" s="75" t="s">
        <v>153</v>
      </c>
      <c r="C136" s="90">
        <v>329</v>
      </c>
      <c r="D136" s="224"/>
      <c r="E136" s="221"/>
      <c r="F136" s="70" t="s">
        <v>404</v>
      </c>
      <c r="G136" s="70" t="s">
        <v>415</v>
      </c>
      <c r="H136" s="92">
        <v>0.2</v>
      </c>
      <c r="I136" s="224"/>
      <c r="J136" s="91"/>
      <c r="K136" s="91"/>
      <c r="L136" s="91"/>
      <c r="M136" s="91"/>
      <c r="N136" s="91"/>
      <c r="O136" s="91"/>
      <c r="P136" s="91"/>
      <c r="Q136" s="91"/>
      <c r="R136" s="92">
        <v>0.5</v>
      </c>
      <c r="S136" s="91"/>
      <c r="T136" s="92">
        <v>0.5</v>
      </c>
      <c r="U136" s="91"/>
      <c r="V136" s="91"/>
      <c r="W136" s="91"/>
      <c r="X136" s="93"/>
      <c r="Y136" s="93"/>
      <c r="Z136" s="91"/>
      <c r="AA136" s="93"/>
      <c r="AB136" s="91"/>
      <c r="AC136" s="91"/>
      <c r="AD136" s="91"/>
      <c r="AE136" s="91"/>
      <c r="AF136" s="91"/>
      <c r="AG136" s="91"/>
      <c r="AH136" s="92">
        <f>SUM(J136:AG136)</f>
        <v>1</v>
      </c>
      <c r="AI136" s="100">
        <v>45047</v>
      </c>
      <c r="AJ136" s="100">
        <v>45107</v>
      </c>
      <c r="AK136" s="101" t="s">
        <v>416</v>
      </c>
      <c r="AL136" s="90" t="s">
        <v>402</v>
      </c>
      <c r="AM136" s="43" t="s">
        <v>709</v>
      </c>
      <c r="AN136" s="94" t="s">
        <v>403</v>
      </c>
      <c r="AO136" s="94" t="s">
        <v>160</v>
      </c>
    </row>
    <row r="137" spans="1:41" s="95" customFormat="1" ht="74.099999999999994" hidden="1" customHeight="1" x14ac:dyDescent="0.25">
      <c r="A137" s="82" t="s">
        <v>152</v>
      </c>
      <c r="B137" s="75" t="s">
        <v>153</v>
      </c>
      <c r="C137" s="90">
        <v>329</v>
      </c>
      <c r="D137" s="224"/>
      <c r="E137" s="221"/>
      <c r="F137" s="70" t="s">
        <v>404</v>
      </c>
      <c r="G137" s="70" t="s">
        <v>418</v>
      </c>
      <c r="H137" s="92">
        <v>0.15</v>
      </c>
      <c r="I137" s="224"/>
      <c r="J137" s="91"/>
      <c r="K137" s="91"/>
      <c r="L137" s="91"/>
      <c r="M137" s="91"/>
      <c r="N137" s="91"/>
      <c r="O137" s="91"/>
      <c r="P137" s="91"/>
      <c r="Q137" s="91"/>
      <c r="R137" s="91"/>
      <c r="S137" s="91"/>
      <c r="T137" s="91"/>
      <c r="U137" s="91"/>
      <c r="V137" s="92">
        <v>0.5</v>
      </c>
      <c r="W137" s="91"/>
      <c r="X137" s="96">
        <v>0.5</v>
      </c>
      <c r="Y137" s="93"/>
      <c r="Z137" s="91"/>
      <c r="AA137" s="93"/>
      <c r="AB137" s="91"/>
      <c r="AC137" s="91"/>
      <c r="AD137" s="91"/>
      <c r="AE137" s="91"/>
      <c r="AF137" s="91"/>
      <c r="AG137" s="91"/>
      <c r="AH137" s="92">
        <f>SUM(J137:AG137)</f>
        <v>1</v>
      </c>
      <c r="AI137" s="100">
        <v>45108</v>
      </c>
      <c r="AJ137" s="100">
        <v>45169</v>
      </c>
      <c r="AK137" s="101" t="s">
        <v>419</v>
      </c>
      <c r="AL137" s="90" t="s">
        <v>402</v>
      </c>
      <c r="AM137" s="43" t="s">
        <v>709</v>
      </c>
      <c r="AN137" s="94" t="s">
        <v>403</v>
      </c>
      <c r="AO137" s="94" t="s">
        <v>160</v>
      </c>
    </row>
    <row r="138" spans="1:41" s="95" customFormat="1" ht="85.5" hidden="1" x14ac:dyDescent="0.25">
      <c r="A138" s="82" t="s">
        <v>152</v>
      </c>
      <c r="B138" s="75" t="s">
        <v>153</v>
      </c>
      <c r="C138" s="90">
        <v>329</v>
      </c>
      <c r="D138" s="224"/>
      <c r="E138" s="221"/>
      <c r="F138" s="70" t="s">
        <v>404</v>
      </c>
      <c r="G138" s="70" t="s">
        <v>407</v>
      </c>
      <c r="H138" s="217">
        <v>0.25</v>
      </c>
      <c r="I138" s="224"/>
      <c r="J138" s="97"/>
      <c r="K138" s="91"/>
      <c r="L138" s="98">
        <v>0.15</v>
      </c>
      <c r="M138" s="91"/>
      <c r="N138" s="92">
        <v>0.15</v>
      </c>
      <c r="O138" s="91"/>
      <c r="P138" s="92">
        <v>0.35</v>
      </c>
      <c r="Q138" s="91"/>
      <c r="R138" s="92">
        <v>0.35</v>
      </c>
      <c r="S138" s="91"/>
      <c r="T138" s="91"/>
      <c r="U138" s="91"/>
      <c r="V138" s="91"/>
      <c r="W138" s="91"/>
      <c r="X138" s="93"/>
      <c r="Y138" s="93"/>
      <c r="Z138" s="91"/>
      <c r="AA138" s="93"/>
      <c r="AB138" s="91"/>
      <c r="AC138" s="91"/>
      <c r="AD138" s="91"/>
      <c r="AE138" s="91"/>
      <c r="AF138" s="91"/>
      <c r="AG138" s="91"/>
      <c r="AH138" s="92">
        <f t="shared" ref="AH138:AH148" si="5">SUM(J138:AG138)</f>
        <v>0.99999999999999989</v>
      </c>
      <c r="AI138" s="100">
        <v>44932</v>
      </c>
      <c r="AJ138" s="100">
        <v>45077</v>
      </c>
      <c r="AK138" s="70" t="s">
        <v>408</v>
      </c>
      <c r="AL138" s="90" t="s">
        <v>402</v>
      </c>
      <c r="AM138" s="43" t="s">
        <v>709</v>
      </c>
      <c r="AN138" s="94" t="s">
        <v>403</v>
      </c>
      <c r="AO138" s="94" t="s">
        <v>160</v>
      </c>
    </row>
    <row r="139" spans="1:41" s="95" customFormat="1" ht="85.5" hidden="1" x14ac:dyDescent="0.25">
      <c r="A139" s="82" t="s">
        <v>152</v>
      </c>
      <c r="B139" s="75" t="s">
        <v>153</v>
      </c>
      <c r="C139" s="90">
        <v>329</v>
      </c>
      <c r="D139" s="224"/>
      <c r="E139" s="221"/>
      <c r="F139" s="70" t="s">
        <v>404</v>
      </c>
      <c r="G139" s="70" t="s">
        <v>420</v>
      </c>
      <c r="H139" s="218"/>
      <c r="I139" s="224"/>
      <c r="J139" s="91"/>
      <c r="K139" s="91"/>
      <c r="L139" s="91"/>
      <c r="M139" s="91"/>
      <c r="N139" s="91"/>
      <c r="O139" s="91"/>
      <c r="P139" s="91"/>
      <c r="Q139" s="91"/>
      <c r="R139" s="91"/>
      <c r="S139" s="91"/>
      <c r="T139" s="91"/>
      <c r="U139" s="91"/>
      <c r="V139" s="92"/>
      <c r="W139" s="91"/>
      <c r="X139" s="96"/>
      <c r="Y139" s="93"/>
      <c r="Z139" s="92">
        <v>0.2</v>
      </c>
      <c r="AA139" s="93"/>
      <c r="AB139" s="92">
        <v>0.4</v>
      </c>
      <c r="AC139" s="91"/>
      <c r="AD139" s="92">
        <v>0.4</v>
      </c>
      <c r="AE139" s="91"/>
      <c r="AF139" s="91"/>
      <c r="AG139" s="91"/>
      <c r="AH139" s="92">
        <f>SUM(J139:AG139)</f>
        <v>1</v>
      </c>
      <c r="AI139" s="100">
        <v>45170</v>
      </c>
      <c r="AJ139" s="100">
        <v>45260</v>
      </c>
      <c r="AK139" s="70" t="s">
        <v>421</v>
      </c>
      <c r="AL139" s="90" t="s">
        <v>402</v>
      </c>
      <c r="AM139" s="43" t="s">
        <v>709</v>
      </c>
      <c r="AN139" s="94" t="s">
        <v>403</v>
      </c>
      <c r="AO139" s="94" t="s">
        <v>160</v>
      </c>
    </row>
    <row r="140" spans="1:41" s="95" customFormat="1" ht="57" hidden="1" x14ac:dyDescent="0.25">
      <c r="A140" s="82" t="s">
        <v>152</v>
      </c>
      <c r="B140" s="75" t="s">
        <v>153</v>
      </c>
      <c r="C140" s="90">
        <v>329</v>
      </c>
      <c r="D140" s="224"/>
      <c r="E140" s="221"/>
      <c r="F140" s="70" t="s">
        <v>404</v>
      </c>
      <c r="G140" s="70" t="s">
        <v>742</v>
      </c>
      <c r="H140" s="217">
        <v>0.05</v>
      </c>
      <c r="I140" s="224"/>
      <c r="J140" s="92"/>
      <c r="K140" s="91"/>
      <c r="L140" s="92">
        <v>1</v>
      </c>
      <c r="M140" s="91"/>
      <c r="N140" s="91"/>
      <c r="O140" s="91"/>
      <c r="P140" s="91"/>
      <c r="Q140" s="91"/>
      <c r="R140" s="91"/>
      <c r="S140" s="91"/>
      <c r="T140" s="91"/>
      <c r="U140" s="91"/>
      <c r="V140" s="91"/>
      <c r="W140" s="91"/>
      <c r="X140" s="93"/>
      <c r="Y140" s="93"/>
      <c r="Z140" s="91"/>
      <c r="AA140" s="93"/>
      <c r="AB140" s="91"/>
      <c r="AC140" s="91"/>
      <c r="AD140" s="91"/>
      <c r="AE140" s="91"/>
      <c r="AF140" s="91"/>
      <c r="AG140" s="91"/>
      <c r="AH140" s="92">
        <f>SUM(J140:AG140)</f>
        <v>1</v>
      </c>
      <c r="AI140" s="100">
        <v>44958</v>
      </c>
      <c r="AJ140" s="100">
        <v>44985</v>
      </c>
      <c r="AK140" s="101" t="s">
        <v>405</v>
      </c>
      <c r="AL140" s="90" t="s">
        <v>402</v>
      </c>
      <c r="AM140" s="43" t="s">
        <v>709</v>
      </c>
      <c r="AN140" s="94" t="s">
        <v>403</v>
      </c>
      <c r="AO140" s="94" t="s">
        <v>160</v>
      </c>
    </row>
    <row r="141" spans="1:41" s="95" customFormat="1" ht="57" hidden="1" x14ac:dyDescent="0.25">
      <c r="A141" s="82" t="s">
        <v>152</v>
      </c>
      <c r="B141" s="75" t="s">
        <v>153</v>
      </c>
      <c r="C141" s="90">
        <v>329</v>
      </c>
      <c r="D141" s="224"/>
      <c r="E141" s="221"/>
      <c r="F141" s="70" t="s">
        <v>404</v>
      </c>
      <c r="G141" s="70" t="s">
        <v>743</v>
      </c>
      <c r="H141" s="219"/>
      <c r="I141" s="224"/>
      <c r="J141" s="91"/>
      <c r="K141" s="91"/>
      <c r="L141" s="91"/>
      <c r="M141" s="91"/>
      <c r="N141" s="92">
        <v>0.2</v>
      </c>
      <c r="O141" s="91"/>
      <c r="P141" s="92">
        <v>0.4</v>
      </c>
      <c r="Q141" s="91"/>
      <c r="R141" s="92">
        <v>0.4</v>
      </c>
      <c r="S141" s="91"/>
      <c r="T141" s="91"/>
      <c r="U141" s="91"/>
      <c r="V141" s="91"/>
      <c r="W141" s="91"/>
      <c r="X141" s="93"/>
      <c r="Y141" s="93"/>
      <c r="Z141" s="91"/>
      <c r="AA141" s="93"/>
      <c r="AB141" s="91"/>
      <c r="AC141" s="91"/>
      <c r="AD141" s="91"/>
      <c r="AE141" s="91"/>
      <c r="AF141" s="91"/>
      <c r="AG141" s="91"/>
      <c r="AH141" s="92">
        <f t="shared" ref="AH141" si="6">SUM(J141:AG141)</f>
        <v>1</v>
      </c>
      <c r="AI141" s="100">
        <v>44986</v>
      </c>
      <c r="AJ141" s="100">
        <v>45077</v>
      </c>
      <c r="AK141" s="90" t="s">
        <v>409</v>
      </c>
      <c r="AL141" s="90" t="s">
        <v>402</v>
      </c>
      <c r="AM141" s="43" t="s">
        <v>709</v>
      </c>
      <c r="AN141" s="94" t="s">
        <v>403</v>
      </c>
      <c r="AO141" s="94" t="s">
        <v>160</v>
      </c>
    </row>
    <row r="142" spans="1:41" s="95" customFormat="1" ht="57" hidden="1" x14ac:dyDescent="0.25">
      <c r="A142" s="82" t="s">
        <v>152</v>
      </c>
      <c r="B142" s="75" t="s">
        <v>153</v>
      </c>
      <c r="C142" s="90">
        <v>329</v>
      </c>
      <c r="D142" s="225"/>
      <c r="E142" s="222"/>
      <c r="F142" s="70" t="s">
        <v>404</v>
      </c>
      <c r="G142" s="70" t="s">
        <v>422</v>
      </c>
      <c r="H142" s="218"/>
      <c r="I142" s="225"/>
      <c r="J142" s="91"/>
      <c r="K142" s="91"/>
      <c r="L142" s="91"/>
      <c r="M142" s="91"/>
      <c r="N142" s="91"/>
      <c r="O142" s="91"/>
      <c r="P142" s="91"/>
      <c r="Q142" s="91"/>
      <c r="R142" s="91"/>
      <c r="S142" s="91"/>
      <c r="T142" s="91"/>
      <c r="U142" s="91"/>
      <c r="V142" s="91"/>
      <c r="W142" s="91"/>
      <c r="X142" s="93"/>
      <c r="Y142" s="93"/>
      <c r="Z142" s="92"/>
      <c r="AA142" s="93"/>
      <c r="AB142" s="91"/>
      <c r="AC142" s="91"/>
      <c r="AD142" s="92">
        <v>0.4</v>
      </c>
      <c r="AE142" s="91"/>
      <c r="AF142" s="92">
        <v>0.6</v>
      </c>
      <c r="AG142" s="91"/>
      <c r="AH142" s="92">
        <f>SUM(J142:AG142)</f>
        <v>1</v>
      </c>
      <c r="AI142" s="100">
        <v>45231</v>
      </c>
      <c r="AJ142" s="100">
        <v>45275</v>
      </c>
      <c r="AK142" s="101" t="s">
        <v>423</v>
      </c>
      <c r="AL142" s="90" t="s">
        <v>402</v>
      </c>
      <c r="AM142" s="43" t="s">
        <v>709</v>
      </c>
      <c r="AN142" s="94" t="s">
        <v>403</v>
      </c>
      <c r="AO142" s="94" t="s">
        <v>160</v>
      </c>
    </row>
    <row r="143" spans="1:41" s="95" customFormat="1" ht="57" hidden="1" x14ac:dyDescent="0.25">
      <c r="A143" s="82" t="s">
        <v>152</v>
      </c>
      <c r="B143" s="75" t="s">
        <v>153</v>
      </c>
      <c r="C143" s="90">
        <v>329</v>
      </c>
      <c r="D143" s="91" t="s">
        <v>70</v>
      </c>
      <c r="E143" s="91" t="s">
        <v>70</v>
      </c>
      <c r="F143" s="70" t="s">
        <v>399</v>
      </c>
      <c r="G143" s="70" t="s">
        <v>400</v>
      </c>
      <c r="H143" s="92">
        <v>0.1</v>
      </c>
      <c r="I143" s="217">
        <f>+H143+H144+H145+H146+H147+H148</f>
        <v>1</v>
      </c>
      <c r="J143" s="92"/>
      <c r="K143" s="91"/>
      <c r="L143" s="92">
        <v>1</v>
      </c>
      <c r="M143" s="91"/>
      <c r="N143" s="91"/>
      <c r="O143" s="91"/>
      <c r="P143" s="91"/>
      <c r="Q143" s="91"/>
      <c r="R143" s="91"/>
      <c r="S143" s="91"/>
      <c r="T143" s="91"/>
      <c r="U143" s="91"/>
      <c r="V143" s="91"/>
      <c r="W143" s="91"/>
      <c r="X143" s="93"/>
      <c r="Y143" s="93"/>
      <c r="Z143" s="91"/>
      <c r="AA143" s="93"/>
      <c r="AB143" s="91"/>
      <c r="AC143" s="91"/>
      <c r="AD143" s="91"/>
      <c r="AE143" s="91"/>
      <c r="AF143" s="91"/>
      <c r="AG143" s="91"/>
      <c r="AH143" s="92">
        <f>SUM(J143:AG143)</f>
        <v>1</v>
      </c>
      <c r="AI143" s="100">
        <v>44958</v>
      </c>
      <c r="AJ143" s="100">
        <v>44985</v>
      </c>
      <c r="AK143" s="101" t="s">
        <v>401</v>
      </c>
      <c r="AL143" s="90" t="s">
        <v>402</v>
      </c>
      <c r="AM143" s="43" t="s">
        <v>709</v>
      </c>
      <c r="AN143" s="94" t="s">
        <v>403</v>
      </c>
      <c r="AO143" s="94" t="s">
        <v>160</v>
      </c>
    </row>
    <row r="144" spans="1:41" s="95" customFormat="1" ht="57" hidden="1" x14ac:dyDescent="0.25">
      <c r="A144" s="82" t="s">
        <v>152</v>
      </c>
      <c r="B144" s="75" t="s">
        <v>153</v>
      </c>
      <c r="C144" s="90">
        <v>329</v>
      </c>
      <c r="D144" s="91" t="s">
        <v>70</v>
      </c>
      <c r="E144" s="91" t="s">
        <v>70</v>
      </c>
      <c r="F144" s="70" t="s">
        <v>399</v>
      </c>
      <c r="G144" s="99" t="s">
        <v>414</v>
      </c>
      <c r="H144" s="92">
        <v>0.1</v>
      </c>
      <c r="I144" s="224"/>
      <c r="J144" s="91"/>
      <c r="K144" s="91"/>
      <c r="L144" s="91"/>
      <c r="M144" s="91"/>
      <c r="N144" s="91"/>
      <c r="O144" s="91"/>
      <c r="P144" s="91"/>
      <c r="Q144" s="91"/>
      <c r="R144" s="92">
        <v>1</v>
      </c>
      <c r="S144" s="91"/>
      <c r="T144" s="91"/>
      <c r="U144" s="91"/>
      <c r="V144" s="91"/>
      <c r="W144" s="91"/>
      <c r="X144" s="93"/>
      <c r="Y144" s="93"/>
      <c r="Z144" s="91"/>
      <c r="AA144" s="93"/>
      <c r="AB144" s="91"/>
      <c r="AC144" s="91"/>
      <c r="AD144" s="91"/>
      <c r="AE144" s="91"/>
      <c r="AF144" s="91"/>
      <c r="AG144" s="91"/>
      <c r="AH144" s="92">
        <f t="shared" si="5"/>
        <v>1</v>
      </c>
      <c r="AI144" s="100">
        <v>45047</v>
      </c>
      <c r="AJ144" s="100">
        <v>45077</v>
      </c>
      <c r="AK144" s="101" t="s">
        <v>401</v>
      </c>
      <c r="AL144" s="90" t="s">
        <v>402</v>
      </c>
      <c r="AM144" s="43" t="s">
        <v>709</v>
      </c>
      <c r="AN144" s="94" t="s">
        <v>403</v>
      </c>
      <c r="AO144" s="94" t="s">
        <v>160</v>
      </c>
    </row>
    <row r="145" spans="1:42" s="95" customFormat="1" ht="57" hidden="1" x14ac:dyDescent="0.25">
      <c r="A145" s="82" t="s">
        <v>152</v>
      </c>
      <c r="B145" s="75" t="s">
        <v>153</v>
      </c>
      <c r="C145" s="90">
        <v>330</v>
      </c>
      <c r="D145" s="91" t="s">
        <v>70</v>
      </c>
      <c r="E145" s="91" t="s">
        <v>70</v>
      </c>
      <c r="F145" s="70" t="s">
        <v>399</v>
      </c>
      <c r="G145" s="70" t="s">
        <v>417</v>
      </c>
      <c r="H145" s="92">
        <v>0.1</v>
      </c>
      <c r="I145" s="224"/>
      <c r="J145" s="91"/>
      <c r="K145" s="91"/>
      <c r="L145" s="91"/>
      <c r="M145" s="91"/>
      <c r="N145" s="91"/>
      <c r="O145" s="91"/>
      <c r="P145" s="91"/>
      <c r="Q145" s="91"/>
      <c r="R145" s="91"/>
      <c r="S145" s="91"/>
      <c r="T145" s="92">
        <v>1</v>
      </c>
      <c r="U145" s="91"/>
      <c r="V145" s="91"/>
      <c r="W145" s="91"/>
      <c r="X145" s="93"/>
      <c r="Y145" s="93"/>
      <c r="Z145" s="91"/>
      <c r="AA145" s="93"/>
      <c r="AB145" s="91"/>
      <c r="AC145" s="91"/>
      <c r="AD145" s="91"/>
      <c r="AE145" s="91"/>
      <c r="AF145" s="91"/>
      <c r="AG145" s="91"/>
      <c r="AH145" s="92">
        <f t="shared" si="5"/>
        <v>1</v>
      </c>
      <c r="AI145" s="100">
        <v>45078</v>
      </c>
      <c r="AJ145" s="100">
        <v>45107</v>
      </c>
      <c r="AK145" s="101" t="s">
        <v>401</v>
      </c>
      <c r="AL145" s="90" t="s">
        <v>402</v>
      </c>
      <c r="AM145" s="43" t="s">
        <v>709</v>
      </c>
      <c r="AN145" s="94" t="s">
        <v>403</v>
      </c>
      <c r="AO145" s="94" t="s">
        <v>160</v>
      </c>
    </row>
    <row r="146" spans="1:42" s="95" customFormat="1" ht="57" hidden="1" x14ac:dyDescent="0.25">
      <c r="A146" s="82" t="s">
        <v>152</v>
      </c>
      <c r="B146" s="75" t="s">
        <v>153</v>
      </c>
      <c r="C146" s="90">
        <v>329</v>
      </c>
      <c r="D146" s="91" t="s">
        <v>70</v>
      </c>
      <c r="E146" s="91" t="s">
        <v>70</v>
      </c>
      <c r="F146" s="70" t="s">
        <v>399</v>
      </c>
      <c r="G146" s="99" t="s">
        <v>426</v>
      </c>
      <c r="H146" s="92">
        <v>0.1</v>
      </c>
      <c r="I146" s="224"/>
      <c r="J146" s="91"/>
      <c r="K146" s="91"/>
      <c r="L146" s="91"/>
      <c r="M146" s="91"/>
      <c r="N146" s="91"/>
      <c r="O146" s="91"/>
      <c r="P146" s="91"/>
      <c r="Q146" s="91"/>
      <c r="R146" s="91"/>
      <c r="S146" s="91"/>
      <c r="T146" s="91"/>
      <c r="U146" s="91"/>
      <c r="V146" s="91"/>
      <c r="W146" s="91"/>
      <c r="X146" s="93"/>
      <c r="Y146" s="93"/>
      <c r="Z146" s="91"/>
      <c r="AA146" s="93"/>
      <c r="AB146" s="91"/>
      <c r="AC146" s="91"/>
      <c r="AD146" s="92">
        <v>0.8</v>
      </c>
      <c r="AE146" s="91"/>
      <c r="AF146" s="92">
        <v>0.2</v>
      </c>
      <c r="AG146" s="91"/>
      <c r="AH146" s="92">
        <f>SUM(J146:AG146)</f>
        <v>1</v>
      </c>
      <c r="AI146" s="100">
        <v>45231</v>
      </c>
      <c r="AJ146" s="100">
        <v>45275</v>
      </c>
      <c r="AK146" s="101" t="s">
        <v>401</v>
      </c>
      <c r="AL146" s="90" t="s">
        <v>402</v>
      </c>
      <c r="AM146" s="43" t="s">
        <v>709</v>
      </c>
      <c r="AN146" s="94" t="s">
        <v>403</v>
      </c>
      <c r="AO146" s="94" t="s">
        <v>160</v>
      </c>
    </row>
    <row r="147" spans="1:42" s="95" customFormat="1" ht="85.5" hidden="1" x14ac:dyDescent="0.25">
      <c r="A147" s="82" t="s">
        <v>152</v>
      </c>
      <c r="B147" s="75" t="s">
        <v>153</v>
      </c>
      <c r="C147" s="90">
        <v>329</v>
      </c>
      <c r="D147" s="91" t="s">
        <v>70</v>
      </c>
      <c r="E147" s="91" t="s">
        <v>70</v>
      </c>
      <c r="F147" s="70" t="s">
        <v>399</v>
      </c>
      <c r="G147" s="70" t="s">
        <v>744</v>
      </c>
      <c r="H147" s="92">
        <v>0.3</v>
      </c>
      <c r="I147" s="224"/>
      <c r="J147" s="92"/>
      <c r="K147" s="91"/>
      <c r="L147" s="92">
        <v>0.5</v>
      </c>
      <c r="M147" s="91"/>
      <c r="N147" s="92">
        <v>0.5</v>
      </c>
      <c r="O147" s="91"/>
      <c r="P147" s="91"/>
      <c r="Q147" s="91"/>
      <c r="R147" s="91"/>
      <c r="S147" s="91"/>
      <c r="T147" s="91"/>
      <c r="U147" s="91"/>
      <c r="V147" s="91"/>
      <c r="W147" s="91"/>
      <c r="X147" s="93"/>
      <c r="Y147" s="93"/>
      <c r="Z147" s="91"/>
      <c r="AA147" s="93"/>
      <c r="AB147" s="91"/>
      <c r="AC147" s="91"/>
      <c r="AD147" s="91"/>
      <c r="AE147" s="91"/>
      <c r="AF147" s="91"/>
      <c r="AG147" s="91"/>
      <c r="AH147" s="92">
        <f t="shared" ref="AH147" si="7">SUM(J147:AG147)</f>
        <v>1</v>
      </c>
      <c r="AI147" s="100">
        <v>44972</v>
      </c>
      <c r="AJ147" s="100">
        <v>45016</v>
      </c>
      <c r="AK147" s="101" t="s">
        <v>406</v>
      </c>
      <c r="AL147" s="90" t="s">
        <v>402</v>
      </c>
      <c r="AM147" s="43" t="s">
        <v>709</v>
      </c>
      <c r="AN147" s="94" t="s">
        <v>403</v>
      </c>
      <c r="AO147" s="94" t="s">
        <v>160</v>
      </c>
    </row>
    <row r="148" spans="1:42" s="95" customFormat="1" ht="57" hidden="1" x14ac:dyDescent="0.25">
      <c r="A148" s="82" t="s">
        <v>152</v>
      </c>
      <c r="B148" s="75" t="s">
        <v>153</v>
      </c>
      <c r="C148" s="90">
        <v>329</v>
      </c>
      <c r="D148" s="91" t="s">
        <v>70</v>
      </c>
      <c r="E148" s="91" t="s">
        <v>70</v>
      </c>
      <c r="F148" s="70" t="s">
        <v>399</v>
      </c>
      <c r="G148" s="70" t="s">
        <v>424</v>
      </c>
      <c r="H148" s="92">
        <v>0.3</v>
      </c>
      <c r="I148" s="225"/>
      <c r="J148" s="92">
        <v>0.05</v>
      </c>
      <c r="K148" s="91"/>
      <c r="L148" s="92">
        <v>0.1</v>
      </c>
      <c r="M148" s="91"/>
      <c r="N148" s="92">
        <v>0.1</v>
      </c>
      <c r="O148" s="91"/>
      <c r="P148" s="92">
        <v>0.1</v>
      </c>
      <c r="Q148" s="91"/>
      <c r="R148" s="92">
        <v>0.1</v>
      </c>
      <c r="S148" s="91"/>
      <c r="T148" s="92">
        <v>0.1</v>
      </c>
      <c r="U148" s="91"/>
      <c r="V148" s="92">
        <v>0.1</v>
      </c>
      <c r="W148" s="91"/>
      <c r="X148" s="92">
        <v>0.1</v>
      </c>
      <c r="Y148" s="93"/>
      <c r="Z148" s="92">
        <v>0.1</v>
      </c>
      <c r="AA148" s="93"/>
      <c r="AB148" s="92">
        <v>0.05</v>
      </c>
      <c r="AC148" s="91"/>
      <c r="AD148" s="92">
        <v>0.05</v>
      </c>
      <c r="AE148" s="91"/>
      <c r="AF148" s="92">
        <v>0.05</v>
      </c>
      <c r="AG148" s="91"/>
      <c r="AH148" s="92">
        <f t="shared" si="5"/>
        <v>1</v>
      </c>
      <c r="AI148" s="100">
        <v>44927</v>
      </c>
      <c r="AJ148" s="100">
        <v>45290</v>
      </c>
      <c r="AK148" s="101" t="s">
        <v>425</v>
      </c>
      <c r="AL148" s="90" t="s">
        <v>402</v>
      </c>
      <c r="AM148" s="43" t="s">
        <v>709</v>
      </c>
      <c r="AN148" s="94" t="s">
        <v>403</v>
      </c>
      <c r="AO148" s="94" t="s">
        <v>160</v>
      </c>
    </row>
    <row r="149" spans="1:42" s="1" customFormat="1" ht="90" hidden="1" x14ac:dyDescent="0.25">
      <c r="A149" s="43" t="s">
        <v>40</v>
      </c>
      <c r="B149" s="60" t="s">
        <v>203</v>
      </c>
      <c r="C149" s="60">
        <v>422</v>
      </c>
      <c r="D149" s="236">
        <v>13778</v>
      </c>
      <c r="E149" s="238">
        <v>1265809000</v>
      </c>
      <c r="F149" s="77" t="s">
        <v>348</v>
      </c>
      <c r="G149" s="50" t="s">
        <v>349</v>
      </c>
      <c r="H149" s="78">
        <v>0.4</v>
      </c>
      <c r="I149" s="232">
        <f>+H149+H150+H151</f>
        <v>1</v>
      </c>
      <c r="J149" s="76" t="s">
        <v>127</v>
      </c>
      <c r="K149" s="76" t="s">
        <v>127</v>
      </c>
      <c r="L149" s="76" t="s">
        <v>127</v>
      </c>
      <c r="M149" s="76" t="s">
        <v>127</v>
      </c>
      <c r="N149" s="78">
        <v>0.25</v>
      </c>
      <c r="O149" s="76" t="s">
        <v>127</v>
      </c>
      <c r="P149" s="76" t="s">
        <v>127</v>
      </c>
      <c r="Q149" s="76" t="s">
        <v>127</v>
      </c>
      <c r="R149" s="76" t="s">
        <v>127</v>
      </c>
      <c r="S149" s="76" t="s">
        <v>127</v>
      </c>
      <c r="T149" s="78">
        <v>0.25</v>
      </c>
      <c r="U149" s="76" t="s">
        <v>127</v>
      </c>
      <c r="V149" s="76" t="s">
        <v>127</v>
      </c>
      <c r="W149" s="76" t="s">
        <v>127</v>
      </c>
      <c r="X149" s="76" t="s">
        <v>127</v>
      </c>
      <c r="Y149" s="76" t="s">
        <v>127</v>
      </c>
      <c r="Z149" s="78">
        <v>0.25</v>
      </c>
      <c r="AA149" s="76" t="s">
        <v>127</v>
      </c>
      <c r="AB149" s="76" t="s">
        <v>127</v>
      </c>
      <c r="AC149" s="76" t="s">
        <v>127</v>
      </c>
      <c r="AD149" s="76" t="s">
        <v>127</v>
      </c>
      <c r="AE149" s="76" t="s">
        <v>127</v>
      </c>
      <c r="AF149" s="78">
        <v>0.25</v>
      </c>
      <c r="AG149" s="76" t="s">
        <v>127</v>
      </c>
      <c r="AH149" s="31">
        <f>+N149+T149+Z149+AF149</f>
        <v>1</v>
      </c>
      <c r="AI149" s="79">
        <v>44986</v>
      </c>
      <c r="AJ149" s="79">
        <v>45290</v>
      </c>
      <c r="AK149" s="50" t="s">
        <v>350</v>
      </c>
      <c r="AL149" s="50" t="s">
        <v>351</v>
      </c>
      <c r="AM149" s="50" t="s">
        <v>753</v>
      </c>
      <c r="AN149" s="43" t="s">
        <v>754</v>
      </c>
      <c r="AO149" s="43" t="s">
        <v>352</v>
      </c>
    </row>
    <row r="150" spans="1:42" s="1" customFormat="1" ht="95.25" hidden="1" customHeight="1" x14ac:dyDescent="0.25">
      <c r="A150" s="43" t="s">
        <v>40</v>
      </c>
      <c r="B150" s="60" t="s">
        <v>203</v>
      </c>
      <c r="C150" s="60">
        <v>422</v>
      </c>
      <c r="D150" s="237"/>
      <c r="E150" s="239"/>
      <c r="F150" s="77" t="s">
        <v>348</v>
      </c>
      <c r="G150" s="50" t="s">
        <v>353</v>
      </c>
      <c r="H150" s="78">
        <v>0.4</v>
      </c>
      <c r="I150" s="233"/>
      <c r="J150" s="78">
        <v>0.08</v>
      </c>
      <c r="K150" s="78" t="s">
        <v>127</v>
      </c>
      <c r="L150" s="78">
        <v>0.08</v>
      </c>
      <c r="M150" s="78" t="s">
        <v>127</v>
      </c>
      <c r="N150" s="78">
        <v>0.08</v>
      </c>
      <c r="O150" s="78" t="s">
        <v>127</v>
      </c>
      <c r="P150" s="78">
        <v>0.08</v>
      </c>
      <c r="Q150" s="78" t="s">
        <v>127</v>
      </c>
      <c r="R150" s="78">
        <v>0.08</v>
      </c>
      <c r="S150" s="78" t="s">
        <v>127</v>
      </c>
      <c r="T150" s="78">
        <v>0.08</v>
      </c>
      <c r="U150" s="78" t="s">
        <v>127</v>
      </c>
      <c r="V150" s="78">
        <v>0.08</v>
      </c>
      <c r="W150" s="78" t="s">
        <v>127</v>
      </c>
      <c r="X150" s="78">
        <v>0.08</v>
      </c>
      <c r="Y150" s="78" t="s">
        <v>127</v>
      </c>
      <c r="Z150" s="78">
        <v>0.09</v>
      </c>
      <c r="AA150" s="78" t="s">
        <v>127</v>
      </c>
      <c r="AB150" s="78">
        <v>0.09</v>
      </c>
      <c r="AC150" s="78" t="s">
        <v>127</v>
      </c>
      <c r="AD150" s="78">
        <v>0.09</v>
      </c>
      <c r="AE150" s="78" t="s">
        <v>127</v>
      </c>
      <c r="AF150" s="78">
        <v>0.09</v>
      </c>
      <c r="AG150" s="78" t="s">
        <v>127</v>
      </c>
      <c r="AH150" s="31">
        <f t="shared" ref="AH150:AH194" si="8">+J150+L150+N150+P150+R150+T150+V150+X150+Z150+AB150+AD150+AF150</f>
        <v>0.99999999999999989</v>
      </c>
      <c r="AI150" s="79">
        <v>44927</v>
      </c>
      <c r="AJ150" s="79">
        <v>45290</v>
      </c>
      <c r="AK150" s="50" t="s">
        <v>354</v>
      </c>
      <c r="AL150" s="50" t="s">
        <v>351</v>
      </c>
      <c r="AM150" s="50" t="s">
        <v>753</v>
      </c>
      <c r="AN150" s="43" t="s">
        <v>754</v>
      </c>
      <c r="AO150" s="43" t="s">
        <v>352</v>
      </c>
    </row>
    <row r="151" spans="1:42" s="1" customFormat="1" ht="60" hidden="1" x14ac:dyDescent="0.25">
      <c r="A151" s="43" t="s">
        <v>40</v>
      </c>
      <c r="B151" s="60" t="s">
        <v>203</v>
      </c>
      <c r="C151" s="60">
        <v>422</v>
      </c>
      <c r="D151" s="237"/>
      <c r="E151" s="239"/>
      <c r="F151" s="77" t="s">
        <v>348</v>
      </c>
      <c r="G151" s="50" t="s">
        <v>355</v>
      </c>
      <c r="H151" s="78">
        <v>0.2</v>
      </c>
      <c r="I151" s="234"/>
      <c r="J151" s="76" t="s">
        <v>127</v>
      </c>
      <c r="K151" s="76" t="s">
        <v>127</v>
      </c>
      <c r="L151" s="76" t="s">
        <v>127</v>
      </c>
      <c r="M151" s="76" t="s">
        <v>127</v>
      </c>
      <c r="N151" s="76" t="s">
        <v>127</v>
      </c>
      <c r="O151" s="76" t="s">
        <v>127</v>
      </c>
      <c r="P151" s="76" t="s">
        <v>127</v>
      </c>
      <c r="Q151" s="76" t="s">
        <v>127</v>
      </c>
      <c r="R151" s="76" t="s">
        <v>127</v>
      </c>
      <c r="S151" s="76" t="s">
        <v>127</v>
      </c>
      <c r="T151" s="78">
        <v>0.5</v>
      </c>
      <c r="U151" s="76" t="s">
        <v>127</v>
      </c>
      <c r="V151" s="76" t="s">
        <v>127</v>
      </c>
      <c r="W151" s="76" t="s">
        <v>127</v>
      </c>
      <c r="X151" s="76" t="s">
        <v>127</v>
      </c>
      <c r="Y151" s="76" t="s">
        <v>127</v>
      </c>
      <c r="Z151" s="76" t="s">
        <v>127</v>
      </c>
      <c r="AA151" s="76" t="s">
        <v>127</v>
      </c>
      <c r="AB151" s="76" t="s">
        <v>127</v>
      </c>
      <c r="AC151" s="76" t="s">
        <v>127</v>
      </c>
      <c r="AD151" s="76" t="s">
        <v>127</v>
      </c>
      <c r="AE151" s="76" t="s">
        <v>127</v>
      </c>
      <c r="AF151" s="78">
        <v>0.5</v>
      </c>
      <c r="AG151" s="76" t="s">
        <v>127</v>
      </c>
      <c r="AH151" s="31">
        <v>1</v>
      </c>
      <c r="AI151" s="79">
        <v>45078</v>
      </c>
      <c r="AJ151" s="79">
        <v>45290</v>
      </c>
      <c r="AK151" s="50" t="s">
        <v>356</v>
      </c>
      <c r="AL151" s="50" t="s">
        <v>351</v>
      </c>
      <c r="AM151" s="50" t="s">
        <v>753</v>
      </c>
      <c r="AN151" s="43" t="s">
        <v>754</v>
      </c>
      <c r="AO151" s="43" t="s">
        <v>352</v>
      </c>
    </row>
    <row r="152" spans="1:42" s="1" customFormat="1" ht="69" hidden="1" customHeight="1" x14ac:dyDescent="0.25">
      <c r="A152" s="43" t="s">
        <v>40</v>
      </c>
      <c r="B152" s="60" t="s">
        <v>203</v>
      </c>
      <c r="C152" s="60">
        <v>423</v>
      </c>
      <c r="D152" s="237">
        <v>1</v>
      </c>
      <c r="E152" s="254">
        <v>603769000</v>
      </c>
      <c r="F152" s="50" t="s">
        <v>357</v>
      </c>
      <c r="G152" s="50" t="s">
        <v>358</v>
      </c>
      <c r="H152" s="63">
        <v>0.1</v>
      </c>
      <c r="I152" s="229">
        <f>+H152+H153+H155+H156+H157+H159+H160+H161</f>
        <v>0.99999999999999989</v>
      </c>
      <c r="J152" s="78">
        <v>0.05</v>
      </c>
      <c r="K152" s="78"/>
      <c r="L152" s="78">
        <v>0.05</v>
      </c>
      <c r="M152" s="78"/>
      <c r="N152" s="78">
        <v>0.05</v>
      </c>
      <c r="O152" s="78"/>
      <c r="P152" s="78">
        <v>0.05</v>
      </c>
      <c r="Q152" s="78"/>
      <c r="R152" s="78">
        <v>0.4</v>
      </c>
      <c r="S152" s="78"/>
      <c r="T152" s="78">
        <v>0.05</v>
      </c>
      <c r="U152" s="78"/>
      <c r="V152" s="78">
        <v>0.05</v>
      </c>
      <c r="W152" s="78"/>
      <c r="X152" s="78">
        <v>0.05</v>
      </c>
      <c r="Y152" s="78"/>
      <c r="Z152" s="78">
        <v>0.05</v>
      </c>
      <c r="AA152" s="78"/>
      <c r="AB152" s="78">
        <v>0.05</v>
      </c>
      <c r="AC152" s="78"/>
      <c r="AD152" s="78">
        <v>0.05</v>
      </c>
      <c r="AE152" s="78"/>
      <c r="AF152" s="78">
        <v>0.1</v>
      </c>
      <c r="AG152" s="78"/>
      <c r="AH152" s="31">
        <f t="shared" si="8"/>
        <v>1.0000000000000004</v>
      </c>
      <c r="AI152" s="79">
        <v>44928</v>
      </c>
      <c r="AJ152" s="79">
        <v>45291</v>
      </c>
      <c r="AK152" s="50" t="s">
        <v>359</v>
      </c>
      <c r="AL152" s="50" t="s">
        <v>351</v>
      </c>
      <c r="AM152" s="50" t="s">
        <v>360</v>
      </c>
      <c r="AN152" s="50" t="s">
        <v>754</v>
      </c>
      <c r="AO152" s="50" t="s">
        <v>352</v>
      </c>
    </row>
    <row r="153" spans="1:42" s="1" customFormat="1" ht="95.25" customHeight="1" x14ac:dyDescent="0.25">
      <c r="A153" s="43" t="s">
        <v>40</v>
      </c>
      <c r="B153" s="60" t="s">
        <v>203</v>
      </c>
      <c r="C153" s="60">
        <v>423</v>
      </c>
      <c r="D153" s="237"/>
      <c r="E153" s="255"/>
      <c r="F153" s="50" t="s">
        <v>357</v>
      </c>
      <c r="G153" s="50" t="s">
        <v>361</v>
      </c>
      <c r="H153" s="63">
        <v>0.1</v>
      </c>
      <c r="I153" s="230"/>
      <c r="J153" s="78"/>
      <c r="K153" s="78"/>
      <c r="L153" s="78"/>
      <c r="M153" s="78"/>
      <c r="N153" s="78">
        <v>0.15</v>
      </c>
      <c r="O153" s="78"/>
      <c r="P153" s="78">
        <v>0.15</v>
      </c>
      <c r="Q153" s="78"/>
      <c r="R153" s="78"/>
      <c r="S153" s="78"/>
      <c r="T153" s="78"/>
      <c r="U153" s="78"/>
      <c r="V153" s="78">
        <v>0.5</v>
      </c>
      <c r="W153" s="78"/>
      <c r="X153" s="78">
        <v>0.2</v>
      </c>
      <c r="Y153" s="78"/>
      <c r="Z153" s="78"/>
      <c r="AA153" s="78"/>
      <c r="AB153" s="78"/>
      <c r="AC153" s="78"/>
      <c r="AD153" s="78"/>
      <c r="AE153" s="78"/>
      <c r="AF153" s="78"/>
      <c r="AG153" s="78"/>
      <c r="AH153" s="31">
        <f t="shared" si="8"/>
        <v>1</v>
      </c>
      <c r="AI153" s="79">
        <v>44986</v>
      </c>
      <c r="AJ153" s="79">
        <v>45169</v>
      </c>
      <c r="AK153" s="50" t="s">
        <v>362</v>
      </c>
      <c r="AL153" s="50" t="s">
        <v>351</v>
      </c>
      <c r="AM153" s="50" t="s">
        <v>360</v>
      </c>
      <c r="AN153" s="50" t="s">
        <v>754</v>
      </c>
      <c r="AO153" s="50" t="s">
        <v>352</v>
      </c>
    </row>
    <row r="154" spans="1:42" s="38" customFormat="1" ht="95.25" customHeight="1" x14ac:dyDescent="0.25">
      <c r="A154" s="106" t="s">
        <v>40</v>
      </c>
      <c r="B154" s="107" t="s">
        <v>203</v>
      </c>
      <c r="C154" s="107">
        <v>423</v>
      </c>
      <c r="D154" s="237"/>
      <c r="E154" s="255"/>
      <c r="F154" s="137" t="s">
        <v>357</v>
      </c>
      <c r="G154" s="137" t="s">
        <v>361</v>
      </c>
      <c r="H154" s="135">
        <v>0.1</v>
      </c>
      <c r="I154" s="230"/>
      <c r="J154" s="134"/>
      <c r="K154" s="134"/>
      <c r="L154" s="134"/>
      <c r="M154" s="134"/>
      <c r="N154" s="134"/>
      <c r="O154" s="134"/>
      <c r="P154" s="183">
        <v>0.15</v>
      </c>
      <c r="Q154" s="183"/>
      <c r="R154" s="183">
        <v>0.15</v>
      </c>
      <c r="S154" s="134"/>
      <c r="T154" s="134"/>
      <c r="U154" s="134"/>
      <c r="V154" s="134">
        <v>0.5</v>
      </c>
      <c r="W154" s="134"/>
      <c r="X154" s="134">
        <v>0.2</v>
      </c>
      <c r="Y154" s="134"/>
      <c r="Z154" s="134"/>
      <c r="AA154" s="134"/>
      <c r="AB154" s="134"/>
      <c r="AC154" s="134"/>
      <c r="AD154" s="134"/>
      <c r="AE154" s="134"/>
      <c r="AF154" s="134"/>
      <c r="AG154" s="134"/>
      <c r="AH154" s="109">
        <f t="shared" si="8"/>
        <v>1</v>
      </c>
      <c r="AI154" s="184">
        <v>45017</v>
      </c>
      <c r="AJ154" s="184">
        <v>45169</v>
      </c>
      <c r="AK154" s="137" t="s">
        <v>362</v>
      </c>
      <c r="AL154" s="137" t="s">
        <v>351</v>
      </c>
      <c r="AM154" s="137" t="s">
        <v>360</v>
      </c>
      <c r="AN154" s="137" t="s">
        <v>754</v>
      </c>
      <c r="AO154" s="137" t="s">
        <v>352</v>
      </c>
      <c r="AP154" s="131" t="s">
        <v>819</v>
      </c>
    </row>
    <row r="155" spans="1:42" s="1" customFormat="1" ht="60" hidden="1" x14ac:dyDescent="0.25">
      <c r="A155" s="43" t="s">
        <v>40</v>
      </c>
      <c r="B155" s="60" t="s">
        <v>203</v>
      </c>
      <c r="C155" s="60">
        <v>423</v>
      </c>
      <c r="D155" s="237"/>
      <c r="E155" s="255"/>
      <c r="F155" s="50" t="s">
        <v>357</v>
      </c>
      <c r="G155" s="50" t="s">
        <v>363</v>
      </c>
      <c r="H155" s="63">
        <v>0.2</v>
      </c>
      <c r="I155" s="230"/>
      <c r="J155" s="78"/>
      <c r="K155" s="78"/>
      <c r="L155" s="78"/>
      <c r="M155" s="78"/>
      <c r="N155" s="78"/>
      <c r="O155" s="78"/>
      <c r="P155" s="78">
        <v>0.33</v>
      </c>
      <c r="Q155" s="78"/>
      <c r="R155" s="78"/>
      <c r="S155" s="78"/>
      <c r="T155" s="78"/>
      <c r="U155" s="78"/>
      <c r="V155" s="78"/>
      <c r="W155" s="78"/>
      <c r="X155" s="78">
        <v>0.33</v>
      </c>
      <c r="Y155" s="78"/>
      <c r="Z155" s="78"/>
      <c r="AA155" s="78"/>
      <c r="AB155" s="78"/>
      <c r="AC155" s="78"/>
      <c r="AD155" s="78">
        <v>0.34</v>
      </c>
      <c r="AE155" s="78"/>
      <c r="AF155" s="78"/>
      <c r="AG155" s="78"/>
      <c r="AH155" s="31">
        <f t="shared" si="8"/>
        <v>1</v>
      </c>
      <c r="AI155" s="79">
        <v>45017</v>
      </c>
      <c r="AJ155" s="79">
        <v>45260</v>
      </c>
      <c r="AK155" s="50" t="s">
        <v>364</v>
      </c>
      <c r="AL155" s="50" t="s">
        <v>351</v>
      </c>
      <c r="AM155" s="50" t="s">
        <v>360</v>
      </c>
      <c r="AN155" s="50" t="s">
        <v>754</v>
      </c>
      <c r="AO155" s="50" t="s">
        <v>352</v>
      </c>
    </row>
    <row r="156" spans="1:42" s="1" customFormat="1" ht="60" hidden="1" x14ac:dyDescent="0.25">
      <c r="A156" s="43" t="s">
        <v>40</v>
      </c>
      <c r="B156" s="60" t="s">
        <v>203</v>
      </c>
      <c r="C156" s="60">
        <v>423</v>
      </c>
      <c r="D156" s="237"/>
      <c r="E156" s="255"/>
      <c r="F156" s="50" t="s">
        <v>357</v>
      </c>
      <c r="G156" s="50" t="s">
        <v>365</v>
      </c>
      <c r="H156" s="63">
        <v>0.1</v>
      </c>
      <c r="I156" s="230"/>
      <c r="J156" s="78"/>
      <c r="K156" s="78"/>
      <c r="L156" s="78"/>
      <c r="M156" s="78"/>
      <c r="N156" s="78"/>
      <c r="O156" s="78"/>
      <c r="P156" s="78">
        <v>0.25</v>
      </c>
      <c r="Q156" s="78"/>
      <c r="R156" s="78">
        <v>0.75</v>
      </c>
      <c r="S156" s="78"/>
      <c r="T156" s="78"/>
      <c r="U156" s="78"/>
      <c r="V156" s="78"/>
      <c r="W156" s="78"/>
      <c r="X156" s="78"/>
      <c r="Y156" s="78"/>
      <c r="Z156" s="78"/>
      <c r="AA156" s="78"/>
      <c r="AB156" s="78"/>
      <c r="AC156" s="78"/>
      <c r="AD156" s="78"/>
      <c r="AE156" s="78"/>
      <c r="AF156" s="78"/>
      <c r="AG156" s="78"/>
      <c r="AH156" s="31">
        <f t="shared" si="8"/>
        <v>1</v>
      </c>
      <c r="AI156" s="79">
        <v>45017</v>
      </c>
      <c r="AJ156" s="79">
        <v>45076</v>
      </c>
      <c r="AK156" s="50" t="s">
        <v>366</v>
      </c>
      <c r="AL156" s="50" t="s">
        <v>351</v>
      </c>
      <c r="AM156" s="50" t="s">
        <v>360</v>
      </c>
      <c r="AN156" s="50" t="s">
        <v>754</v>
      </c>
      <c r="AO156" s="50" t="s">
        <v>352</v>
      </c>
    </row>
    <row r="157" spans="1:42" s="1" customFormat="1" ht="60" x14ac:dyDescent="0.25">
      <c r="A157" s="43" t="s">
        <v>40</v>
      </c>
      <c r="B157" s="60" t="s">
        <v>203</v>
      </c>
      <c r="C157" s="60">
        <v>423</v>
      </c>
      <c r="D157" s="237"/>
      <c r="E157" s="255"/>
      <c r="F157" s="50" t="s">
        <v>357</v>
      </c>
      <c r="G157" s="50" t="s">
        <v>367</v>
      </c>
      <c r="H157" s="63">
        <v>0.1</v>
      </c>
      <c r="I157" s="230"/>
      <c r="J157" s="78"/>
      <c r="K157" s="78"/>
      <c r="L157" s="78"/>
      <c r="M157" s="78"/>
      <c r="N157" s="78">
        <v>0.33</v>
      </c>
      <c r="O157" s="78"/>
      <c r="P157" s="78">
        <v>0.33</v>
      </c>
      <c r="Q157" s="78"/>
      <c r="R157" s="78">
        <v>0.34</v>
      </c>
      <c r="S157" s="78"/>
      <c r="T157" s="78"/>
      <c r="U157" s="78"/>
      <c r="V157" s="78"/>
      <c r="W157" s="78"/>
      <c r="X157" s="78"/>
      <c r="Y157" s="78"/>
      <c r="Z157" s="78"/>
      <c r="AA157" s="78"/>
      <c r="AB157" s="78"/>
      <c r="AC157" s="78"/>
      <c r="AD157" s="78"/>
      <c r="AE157" s="78"/>
      <c r="AF157" s="78"/>
      <c r="AG157" s="78"/>
      <c r="AH157" s="31">
        <f t="shared" si="8"/>
        <v>1</v>
      </c>
      <c r="AI157" s="79">
        <v>44986</v>
      </c>
      <c r="AJ157" s="79">
        <v>45076</v>
      </c>
      <c r="AK157" s="50" t="s">
        <v>368</v>
      </c>
      <c r="AL157" s="50" t="s">
        <v>351</v>
      </c>
      <c r="AM157" s="50" t="s">
        <v>360</v>
      </c>
      <c r="AN157" s="50" t="s">
        <v>754</v>
      </c>
      <c r="AO157" s="50" t="s">
        <v>352</v>
      </c>
    </row>
    <row r="158" spans="1:42" s="38" customFormat="1" ht="153.75" customHeight="1" x14ac:dyDescent="0.25">
      <c r="A158" s="106" t="s">
        <v>40</v>
      </c>
      <c r="B158" s="107" t="s">
        <v>203</v>
      </c>
      <c r="C158" s="107">
        <v>423</v>
      </c>
      <c r="D158" s="237"/>
      <c r="E158" s="255"/>
      <c r="F158" s="137" t="s">
        <v>357</v>
      </c>
      <c r="G158" s="137" t="s">
        <v>367</v>
      </c>
      <c r="H158" s="135">
        <v>0.1</v>
      </c>
      <c r="I158" s="230"/>
      <c r="J158" s="134"/>
      <c r="K158" s="134"/>
      <c r="L158" s="134"/>
      <c r="M158" s="134"/>
      <c r="N158" s="134"/>
      <c r="O158" s="134"/>
      <c r="P158" s="134"/>
      <c r="Q158" s="134"/>
      <c r="R158" s="183">
        <v>0.33</v>
      </c>
      <c r="S158" s="183"/>
      <c r="T158" s="183">
        <v>0.33</v>
      </c>
      <c r="U158" s="183"/>
      <c r="V158" s="183">
        <v>0.34</v>
      </c>
      <c r="W158" s="134"/>
      <c r="X158" s="134"/>
      <c r="Y158" s="134"/>
      <c r="Z158" s="134"/>
      <c r="AA158" s="134"/>
      <c r="AB158" s="134"/>
      <c r="AC158" s="134"/>
      <c r="AD158" s="134"/>
      <c r="AE158" s="134"/>
      <c r="AF158" s="134"/>
      <c r="AG158" s="134"/>
      <c r="AH158" s="109">
        <f t="shared" si="8"/>
        <v>1</v>
      </c>
      <c r="AI158" s="184">
        <v>45047</v>
      </c>
      <c r="AJ158" s="184">
        <v>45137</v>
      </c>
      <c r="AK158" s="137" t="s">
        <v>368</v>
      </c>
      <c r="AL158" s="137" t="s">
        <v>351</v>
      </c>
      <c r="AM158" s="137" t="s">
        <v>360</v>
      </c>
      <c r="AN158" s="137" t="s">
        <v>754</v>
      </c>
      <c r="AO158" s="137" t="s">
        <v>352</v>
      </c>
      <c r="AP158" s="131" t="s">
        <v>818</v>
      </c>
    </row>
    <row r="159" spans="1:42" s="1" customFormat="1" ht="75" hidden="1" x14ac:dyDescent="0.25">
      <c r="A159" s="43" t="s">
        <v>40</v>
      </c>
      <c r="B159" s="60" t="s">
        <v>203</v>
      </c>
      <c r="C159" s="60">
        <v>423</v>
      </c>
      <c r="D159" s="237"/>
      <c r="E159" s="255"/>
      <c r="F159" s="50" t="s">
        <v>357</v>
      </c>
      <c r="G159" s="50" t="s">
        <v>369</v>
      </c>
      <c r="H159" s="63">
        <v>0.1</v>
      </c>
      <c r="I159" s="230"/>
      <c r="J159" s="78"/>
      <c r="K159" s="78"/>
      <c r="L159" s="78"/>
      <c r="M159" s="78"/>
      <c r="N159" s="78">
        <v>0.25</v>
      </c>
      <c r="O159" s="78"/>
      <c r="P159" s="78"/>
      <c r="Q159" s="78"/>
      <c r="R159" s="78"/>
      <c r="S159" s="78"/>
      <c r="T159" s="78">
        <v>0.25</v>
      </c>
      <c r="U159" s="78"/>
      <c r="V159" s="78"/>
      <c r="W159" s="78"/>
      <c r="X159" s="78"/>
      <c r="Y159" s="78"/>
      <c r="Z159" s="78">
        <v>0.25</v>
      </c>
      <c r="AA159" s="78"/>
      <c r="AB159" s="78"/>
      <c r="AC159" s="78"/>
      <c r="AD159" s="78"/>
      <c r="AE159" s="60"/>
      <c r="AF159" s="78">
        <v>0.25</v>
      </c>
      <c r="AG159" s="78"/>
      <c r="AH159" s="31">
        <f t="shared" si="8"/>
        <v>1</v>
      </c>
      <c r="AI159" s="79">
        <v>44986</v>
      </c>
      <c r="AJ159" s="79">
        <v>45291</v>
      </c>
      <c r="AK159" s="50" t="s">
        <v>370</v>
      </c>
      <c r="AL159" s="50" t="s">
        <v>351</v>
      </c>
      <c r="AM159" s="50" t="s">
        <v>360</v>
      </c>
      <c r="AN159" s="50" t="s">
        <v>754</v>
      </c>
      <c r="AO159" s="50" t="s">
        <v>352</v>
      </c>
    </row>
    <row r="160" spans="1:42" s="1" customFormat="1" ht="67.5" hidden="1" customHeight="1" x14ac:dyDescent="0.25">
      <c r="A160" s="43" t="s">
        <v>40</v>
      </c>
      <c r="B160" s="60" t="s">
        <v>203</v>
      </c>
      <c r="C160" s="60">
        <v>423</v>
      </c>
      <c r="D160" s="237"/>
      <c r="E160" s="255"/>
      <c r="F160" s="50" t="s">
        <v>357</v>
      </c>
      <c r="G160" s="50" t="s">
        <v>371</v>
      </c>
      <c r="H160" s="63">
        <v>0.2</v>
      </c>
      <c r="I160" s="230"/>
      <c r="J160" s="78"/>
      <c r="K160" s="78"/>
      <c r="L160" s="78"/>
      <c r="M160" s="78"/>
      <c r="N160" s="78"/>
      <c r="O160" s="78"/>
      <c r="P160" s="78"/>
      <c r="Q160" s="78"/>
      <c r="R160" s="78"/>
      <c r="S160" s="78"/>
      <c r="T160" s="78"/>
      <c r="U160" s="78"/>
      <c r="V160" s="78"/>
      <c r="W160" s="78"/>
      <c r="X160" s="78"/>
      <c r="Y160" s="78"/>
      <c r="Z160" s="78">
        <v>0.25</v>
      </c>
      <c r="AA160" s="78"/>
      <c r="AB160" s="78">
        <v>0.25</v>
      </c>
      <c r="AC160" s="78"/>
      <c r="AD160" s="78">
        <v>0.5</v>
      </c>
      <c r="AE160" s="78"/>
      <c r="AF160" s="78"/>
      <c r="AG160" s="78"/>
      <c r="AH160" s="31">
        <f t="shared" si="8"/>
        <v>1</v>
      </c>
      <c r="AI160" s="79">
        <v>45170</v>
      </c>
      <c r="AJ160" s="79">
        <v>45260</v>
      </c>
      <c r="AK160" s="50" t="s">
        <v>372</v>
      </c>
      <c r="AL160" s="50" t="s">
        <v>351</v>
      </c>
      <c r="AM160" s="50" t="s">
        <v>360</v>
      </c>
      <c r="AN160" s="50" t="s">
        <v>754</v>
      </c>
      <c r="AO160" s="50" t="s">
        <v>352</v>
      </c>
    </row>
    <row r="161" spans="1:42" s="1" customFormat="1" ht="58.5" hidden="1" customHeight="1" x14ac:dyDescent="0.25">
      <c r="A161" s="43" t="s">
        <v>40</v>
      </c>
      <c r="B161" s="60" t="s">
        <v>203</v>
      </c>
      <c r="C161" s="60">
        <v>423</v>
      </c>
      <c r="D161" s="237"/>
      <c r="E161" s="256"/>
      <c r="F161" s="50" t="s">
        <v>357</v>
      </c>
      <c r="G161" s="50" t="s">
        <v>755</v>
      </c>
      <c r="H161" s="63">
        <v>0.1</v>
      </c>
      <c r="I161" s="231"/>
      <c r="J161" s="78"/>
      <c r="K161" s="78"/>
      <c r="L161" s="78"/>
      <c r="M161" s="78"/>
      <c r="N161" s="78"/>
      <c r="O161" s="78"/>
      <c r="P161" s="78"/>
      <c r="Q161" s="78"/>
      <c r="R161" s="78"/>
      <c r="S161" s="78"/>
      <c r="T161" s="78"/>
      <c r="U161" s="78"/>
      <c r="V161" s="78"/>
      <c r="W161" s="78"/>
      <c r="X161" s="78"/>
      <c r="Y161" s="78"/>
      <c r="Z161" s="78">
        <v>0.25</v>
      </c>
      <c r="AA161" s="78"/>
      <c r="AB161" s="78">
        <v>0.25</v>
      </c>
      <c r="AC161" s="78"/>
      <c r="AD161" s="78">
        <v>0.5</v>
      </c>
      <c r="AE161" s="78"/>
      <c r="AF161" s="78"/>
      <c r="AG161" s="78"/>
      <c r="AH161" s="31">
        <f t="shared" si="8"/>
        <v>1</v>
      </c>
      <c r="AI161" s="79">
        <v>45170</v>
      </c>
      <c r="AJ161" s="79">
        <v>45260</v>
      </c>
      <c r="AK161" s="50" t="s">
        <v>373</v>
      </c>
      <c r="AL161" s="50" t="s">
        <v>351</v>
      </c>
      <c r="AM161" s="50" t="s">
        <v>360</v>
      </c>
      <c r="AN161" s="50" t="s">
        <v>754</v>
      </c>
      <c r="AO161" s="50" t="s">
        <v>352</v>
      </c>
    </row>
    <row r="162" spans="1:42" s="1" customFormat="1" ht="90" hidden="1" x14ac:dyDescent="0.25">
      <c r="A162" s="43" t="s">
        <v>40</v>
      </c>
      <c r="B162" s="60" t="s">
        <v>203</v>
      </c>
      <c r="C162" s="60">
        <v>422</v>
      </c>
      <c r="D162" s="60" t="s">
        <v>70</v>
      </c>
      <c r="E162" s="60" t="s">
        <v>70</v>
      </c>
      <c r="F162" s="50" t="s">
        <v>374</v>
      </c>
      <c r="G162" s="50" t="s">
        <v>375</v>
      </c>
      <c r="H162" s="78">
        <v>0.5</v>
      </c>
      <c r="I162" s="232">
        <f>+H162+H163</f>
        <v>1</v>
      </c>
      <c r="J162" s="76" t="s">
        <v>127</v>
      </c>
      <c r="K162" s="76" t="s">
        <v>127</v>
      </c>
      <c r="L162" s="76" t="s">
        <v>127</v>
      </c>
      <c r="M162" s="76" t="s">
        <v>127</v>
      </c>
      <c r="N162" s="76" t="s">
        <v>127</v>
      </c>
      <c r="O162" s="76" t="s">
        <v>127</v>
      </c>
      <c r="P162" s="76" t="s">
        <v>127</v>
      </c>
      <c r="Q162" s="76" t="s">
        <v>127</v>
      </c>
      <c r="R162" s="78">
        <v>0.2</v>
      </c>
      <c r="S162" s="76" t="s">
        <v>127</v>
      </c>
      <c r="T162" s="78">
        <v>0.5</v>
      </c>
      <c r="U162" s="76" t="s">
        <v>127</v>
      </c>
      <c r="V162" s="78">
        <v>0.3</v>
      </c>
      <c r="W162" s="78"/>
      <c r="X162" s="76" t="s">
        <v>127</v>
      </c>
      <c r="Y162" s="76" t="s">
        <v>127</v>
      </c>
      <c r="Z162" s="76" t="s">
        <v>127</v>
      </c>
      <c r="AA162" s="76" t="s">
        <v>127</v>
      </c>
      <c r="AB162" s="76" t="s">
        <v>127</v>
      </c>
      <c r="AC162" s="76" t="s">
        <v>127</v>
      </c>
      <c r="AD162" s="76" t="s">
        <v>127</v>
      </c>
      <c r="AE162" s="76" t="s">
        <v>127</v>
      </c>
      <c r="AF162" s="76" t="s">
        <v>127</v>
      </c>
      <c r="AG162" s="76" t="s">
        <v>127</v>
      </c>
      <c r="AH162" s="31">
        <f>R162+T162+V162</f>
        <v>1</v>
      </c>
      <c r="AI162" s="64">
        <v>45047</v>
      </c>
      <c r="AJ162" s="64">
        <v>45138</v>
      </c>
      <c r="AK162" s="50" t="s">
        <v>376</v>
      </c>
      <c r="AL162" s="50" t="s">
        <v>351</v>
      </c>
      <c r="AM162" s="50" t="s">
        <v>753</v>
      </c>
      <c r="AN162" s="43" t="s">
        <v>754</v>
      </c>
      <c r="AO162" s="50" t="s">
        <v>352</v>
      </c>
    </row>
    <row r="163" spans="1:42" s="1" customFormat="1" ht="60" hidden="1" x14ac:dyDescent="0.25">
      <c r="A163" s="43" t="s">
        <v>40</v>
      </c>
      <c r="B163" s="60" t="s">
        <v>203</v>
      </c>
      <c r="C163" s="60">
        <v>422</v>
      </c>
      <c r="D163" s="60" t="s">
        <v>70</v>
      </c>
      <c r="E163" s="60" t="s">
        <v>70</v>
      </c>
      <c r="F163" s="50" t="s">
        <v>374</v>
      </c>
      <c r="G163" s="50" t="s">
        <v>377</v>
      </c>
      <c r="H163" s="78">
        <v>0.5</v>
      </c>
      <c r="I163" s="234"/>
      <c r="J163" s="60"/>
      <c r="K163" s="60"/>
      <c r="L163" s="60"/>
      <c r="M163" s="60"/>
      <c r="N163" s="78">
        <v>0.25</v>
      </c>
      <c r="O163" s="60"/>
      <c r="P163" s="78">
        <v>0.5</v>
      </c>
      <c r="Q163" s="60"/>
      <c r="R163" s="78">
        <v>0.25</v>
      </c>
      <c r="S163" s="60"/>
      <c r="T163" s="60"/>
      <c r="U163" s="60"/>
      <c r="V163" s="60"/>
      <c r="W163" s="60"/>
      <c r="X163" s="60"/>
      <c r="Y163" s="60"/>
      <c r="Z163" s="60"/>
      <c r="AA163" s="60"/>
      <c r="AB163" s="60"/>
      <c r="AC163" s="60"/>
      <c r="AD163" s="60"/>
      <c r="AE163" s="60"/>
      <c r="AF163" s="60"/>
      <c r="AG163" s="60"/>
      <c r="AH163" s="31">
        <f t="shared" si="8"/>
        <v>1</v>
      </c>
      <c r="AI163" s="64">
        <v>44986</v>
      </c>
      <c r="AJ163" s="64">
        <v>45077</v>
      </c>
      <c r="AK163" s="50" t="s">
        <v>378</v>
      </c>
      <c r="AL163" s="50" t="s">
        <v>351</v>
      </c>
      <c r="AM163" s="50" t="s">
        <v>753</v>
      </c>
      <c r="AN163" s="43" t="s">
        <v>754</v>
      </c>
      <c r="AO163" s="50" t="s">
        <v>352</v>
      </c>
    </row>
    <row r="164" spans="1:42" s="1" customFormat="1" ht="81" hidden="1" customHeight="1" x14ac:dyDescent="0.25">
      <c r="A164" s="43" t="s">
        <v>40</v>
      </c>
      <c r="B164" s="60" t="s">
        <v>203</v>
      </c>
      <c r="C164" s="76">
        <v>424</v>
      </c>
      <c r="D164" s="226">
        <v>150</v>
      </c>
      <c r="E164" s="238">
        <v>899791000</v>
      </c>
      <c r="F164" s="77" t="s">
        <v>658</v>
      </c>
      <c r="G164" s="43" t="s">
        <v>379</v>
      </c>
      <c r="H164" s="78">
        <v>0.25</v>
      </c>
      <c r="I164" s="232">
        <f>+H164+H165+H166+H167+H168</f>
        <v>0.99999999999999989</v>
      </c>
      <c r="J164" s="60"/>
      <c r="K164" s="60"/>
      <c r="L164" s="164">
        <v>0.03</v>
      </c>
      <c r="M164" s="159"/>
      <c r="N164" s="164">
        <v>0.05</v>
      </c>
      <c r="O164" s="159"/>
      <c r="P164" s="164">
        <v>0.12</v>
      </c>
      <c r="Q164" s="159"/>
      <c r="R164" s="164">
        <v>0.12</v>
      </c>
      <c r="S164" s="159"/>
      <c r="T164" s="164">
        <v>0.12</v>
      </c>
      <c r="U164" s="159"/>
      <c r="V164" s="164">
        <v>0.12</v>
      </c>
      <c r="W164" s="159"/>
      <c r="X164" s="164">
        <v>0.12</v>
      </c>
      <c r="Y164" s="159"/>
      <c r="Z164" s="164">
        <v>0.1</v>
      </c>
      <c r="AA164" s="159"/>
      <c r="AB164" s="164">
        <v>0.11</v>
      </c>
      <c r="AC164" s="159"/>
      <c r="AD164" s="164">
        <v>0.11</v>
      </c>
      <c r="AE164" s="60"/>
      <c r="AF164" s="60"/>
      <c r="AG164" s="60"/>
      <c r="AH164" s="31">
        <f t="shared" si="8"/>
        <v>1</v>
      </c>
      <c r="AI164" s="64">
        <v>44958</v>
      </c>
      <c r="AJ164" s="64">
        <v>45260</v>
      </c>
      <c r="AK164" s="50" t="s">
        <v>771</v>
      </c>
      <c r="AL164" s="50" t="s">
        <v>381</v>
      </c>
      <c r="AM164" s="50" t="s">
        <v>382</v>
      </c>
      <c r="AN164" s="43" t="s">
        <v>713</v>
      </c>
      <c r="AO164" s="43" t="s">
        <v>160</v>
      </c>
    </row>
    <row r="165" spans="1:42" s="1" customFormat="1" ht="82.5" hidden="1" customHeight="1" x14ac:dyDescent="0.25">
      <c r="A165" s="43" t="s">
        <v>40</v>
      </c>
      <c r="B165" s="60" t="s">
        <v>203</v>
      </c>
      <c r="C165" s="76">
        <v>424</v>
      </c>
      <c r="D165" s="227"/>
      <c r="E165" s="236"/>
      <c r="F165" s="77" t="s">
        <v>658</v>
      </c>
      <c r="G165" s="43" t="s">
        <v>383</v>
      </c>
      <c r="H165" s="78">
        <v>0.25</v>
      </c>
      <c r="I165" s="233"/>
      <c r="J165" s="60"/>
      <c r="K165" s="60"/>
      <c r="L165" s="60"/>
      <c r="M165" s="60"/>
      <c r="N165" s="164">
        <v>0.05</v>
      </c>
      <c r="O165" s="159"/>
      <c r="P165" s="164">
        <v>0.11</v>
      </c>
      <c r="Q165" s="159"/>
      <c r="R165" s="164">
        <v>0.11</v>
      </c>
      <c r="S165" s="159"/>
      <c r="T165" s="164">
        <v>0.11</v>
      </c>
      <c r="U165" s="159"/>
      <c r="V165" s="164">
        <v>0.11</v>
      </c>
      <c r="W165" s="159"/>
      <c r="X165" s="164">
        <v>0.11</v>
      </c>
      <c r="Y165" s="159"/>
      <c r="Z165" s="164">
        <v>0.1</v>
      </c>
      <c r="AA165" s="159"/>
      <c r="AB165" s="164">
        <v>0.1</v>
      </c>
      <c r="AC165" s="159"/>
      <c r="AD165" s="164">
        <v>0.1</v>
      </c>
      <c r="AE165" s="159"/>
      <c r="AF165" s="164">
        <v>0.1</v>
      </c>
      <c r="AG165" s="60"/>
      <c r="AH165" s="31">
        <f t="shared" si="8"/>
        <v>0.99999999999999989</v>
      </c>
      <c r="AI165" s="64">
        <v>44986</v>
      </c>
      <c r="AJ165" s="64">
        <v>45291</v>
      </c>
      <c r="AK165" s="50" t="s">
        <v>384</v>
      </c>
      <c r="AL165" s="50" t="s">
        <v>381</v>
      </c>
      <c r="AM165" s="50" t="s">
        <v>382</v>
      </c>
      <c r="AN165" s="43" t="s">
        <v>713</v>
      </c>
      <c r="AO165" s="43" t="s">
        <v>160</v>
      </c>
    </row>
    <row r="166" spans="1:42" s="1" customFormat="1" ht="85.5" hidden="1" customHeight="1" x14ac:dyDescent="0.25">
      <c r="A166" s="43" t="s">
        <v>40</v>
      </c>
      <c r="B166" s="60" t="s">
        <v>203</v>
      </c>
      <c r="C166" s="76">
        <v>424</v>
      </c>
      <c r="D166" s="227"/>
      <c r="E166" s="236"/>
      <c r="F166" s="77" t="s">
        <v>658</v>
      </c>
      <c r="G166" s="50" t="s">
        <v>385</v>
      </c>
      <c r="H166" s="78">
        <v>0.1</v>
      </c>
      <c r="I166" s="233"/>
      <c r="J166" s="60"/>
      <c r="K166" s="60"/>
      <c r="L166" s="60"/>
      <c r="M166" s="60"/>
      <c r="N166" s="63"/>
      <c r="O166" s="60"/>
      <c r="P166" s="164">
        <v>0.1</v>
      </c>
      <c r="Q166" s="159"/>
      <c r="R166" s="164">
        <v>0.12</v>
      </c>
      <c r="S166" s="159"/>
      <c r="T166" s="164">
        <v>0.12</v>
      </c>
      <c r="U166" s="159"/>
      <c r="V166" s="164">
        <v>0.12</v>
      </c>
      <c r="W166" s="159"/>
      <c r="X166" s="164">
        <v>0.12</v>
      </c>
      <c r="Y166" s="159"/>
      <c r="Z166" s="164">
        <v>0.1</v>
      </c>
      <c r="AA166" s="159"/>
      <c r="AB166" s="164">
        <v>0.12</v>
      </c>
      <c r="AC166" s="159"/>
      <c r="AD166" s="164">
        <v>0.1</v>
      </c>
      <c r="AE166" s="159"/>
      <c r="AF166" s="164">
        <v>0.1</v>
      </c>
      <c r="AG166" s="159"/>
      <c r="AH166" s="161">
        <f t="shared" si="8"/>
        <v>0.99999999999999989</v>
      </c>
      <c r="AI166" s="162">
        <v>45017</v>
      </c>
      <c r="AJ166" s="162">
        <v>45291</v>
      </c>
      <c r="AK166" s="50" t="s">
        <v>386</v>
      </c>
      <c r="AL166" s="50" t="s">
        <v>381</v>
      </c>
      <c r="AM166" s="50" t="s">
        <v>382</v>
      </c>
      <c r="AN166" s="43" t="s">
        <v>713</v>
      </c>
      <c r="AO166" s="43" t="s">
        <v>160</v>
      </c>
    </row>
    <row r="167" spans="1:42" s="1" customFormat="1" ht="114.75" hidden="1" customHeight="1" x14ac:dyDescent="0.25">
      <c r="A167" s="43" t="s">
        <v>40</v>
      </c>
      <c r="B167" s="60" t="s">
        <v>203</v>
      </c>
      <c r="C167" s="76">
        <v>424</v>
      </c>
      <c r="D167" s="227"/>
      <c r="E167" s="236"/>
      <c r="F167" s="77" t="s">
        <v>658</v>
      </c>
      <c r="G167" s="50" t="s">
        <v>387</v>
      </c>
      <c r="H167" s="78">
        <v>0.3</v>
      </c>
      <c r="I167" s="233"/>
      <c r="J167" s="60"/>
      <c r="K167" s="60"/>
      <c r="L167" s="80">
        <v>0.09</v>
      </c>
      <c r="M167" s="60"/>
      <c r="N167" s="80">
        <v>0.09</v>
      </c>
      <c r="O167" s="60"/>
      <c r="P167" s="80">
        <v>0.09</v>
      </c>
      <c r="Q167" s="60"/>
      <c r="R167" s="80">
        <v>0.09</v>
      </c>
      <c r="S167" s="60"/>
      <c r="T167" s="80">
        <v>0.09</v>
      </c>
      <c r="U167" s="60"/>
      <c r="V167" s="80">
        <v>0.09</v>
      </c>
      <c r="W167" s="60"/>
      <c r="X167" s="80">
        <v>0.09</v>
      </c>
      <c r="Y167" s="60"/>
      <c r="Z167" s="80">
        <v>0.09</v>
      </c>
      <c r="AA167" s="60"/>
      <c r="AB167" s="80">
        <v>0.09</v>
      </c>
      <c r="AC167" s="60"/>
      <c r="AD167" s="80">
        <v>0.09</v>
      </c>
      <c r="AE167" s="60"/>
      <c r="AF167" s="80">
        <v>0.1</v>
      </c>
      <c r="AG167" s="60"/>
      <c r="AH167" s="31">
        <f t="shared" si="8"/>
        <v>0.99999999999999978</v>
      </c>
      <c r="AI167" s="64">
        <v>44958</v>
      </c>
      <c r="AJ167" s="64">
        <v>45291</v>
      </c>
      <c r="AK167" s="50" t="s">
        <v>777</v>
      </c>
      <c r="AL167" s="50" t="s">
        <v>381</v>
      </c>
      <c r="AM167" s="50" t="s">
        <v>382</v>
      </c>
      <c r="AN167" s="43" t="s">
        <v>713</v>
      </c>
      <c r="AO167" s="43" t="s">
        <v>160</v>
      </c>
    </row>
    <row r="168" spans="1:42" s="1" customFormat="1" ht="73.5" hidden="1" customHeight="1" x14ac:dyDescent="0.25">
      <c r="A168" s="43" t="s">
        <v>40</v>
      </c>
      <c r="B168" s="60" t="s">
        <v>203</v>
      </c>
      <c r="C168" s="76">
        <v>424</v>
      </c>
      <c r="D168" s="228"/>
      <c r="E168" s="236"/>
      <c r="F168" s="77" t="s">
        <v>658</v>
      </c>
      <c r="G168" s="50" t="s">
        <v>389</v>
      </c>
      <c r="H168" s="78">
        <v>0.1</v>
      </c>
      <c r="I168" s="234"/>
      <c r="J168" s="60"/>
      <c r="K168" s="60"/>
      <c r="L168" s="60"/>
      <c r="M168" s="60"/>
      <c r="N168" s="60"/>
      <c r="O168" s="60"/>
      <c r="P168" s="60"/>
      <c r="Q168" s="60"/>
      <c r="R168" s="60"/>
      <c r="S168" s="60"/>
      <c r="T168" s="60"/>
      <c r="U168" s="60"/>
      <c r="V168" s="80">
        <v>0.1</v>
      </c>
      <c r="W168" s="60"/>
      <c r="X168" s="63">
        <v>0.25</v>
      </c>
      <c r="Y168" s="60"/>
      <c r="Z168" s="63">
        <v>0.25</v>
      </c>
      <c r="AA168" s="60"/>
      <c r="AB168" s="63">
        <v>0.2</v>
      </c>
      <c r="AC168" s="60"/>
      <c r="AD168" s="63">
        <v>0.2</v>
      </c>
      <c r="AE168" s="60"/>
      <c r="AF168" s="60"/>
      <c r="AG168" s="60"/>
      <c r="AH168" s="31">
        <f t="shared" si="8"/>
        <v>1</v>
      </c>
      <c r="AI168" s="64">
        <v>45108</v>
      </c>
      <c r="AJ168" s="64">
        <v>45260</v>
      </c>
      <c r="AK168" s="50" t="s">
        <v>780</v>
      </c>
      <c r="AL168" s="50" t="s">
        <v>381</v>
      </c>
      <c r="AM168" s="50" t="s">
        <v>382</v>
      </c>
      <c r="AN168" s="43" t="s">
        <v>713</v>
      </c>
      <c r="AO168" s="43" t="s">
        <v>160</v>
      </c>
    </row>
    <row r="169" spans="1:42" s="1" customFormat="1" ht="60" hidden="1" x14ac:dyDescent="0.25">
      <c r="A169" s="43" t="s">
        <v>40</v>
      </c>
      <c r="B169" s="60" t="s">
        <v>203</v>
      </c>
      <c r="C169" s="60">
        <v>424</v>
      </c>
      <c r="D169" s="60" t="s">
        <v>70</v>
      </c>
      <c r="E169" s="60" t="s">
        <v>70</v>
      </c>
      <c r="F169" s="43" t="s">
        <v>626</v>
      </c>
      <c r="G169" s="43" t="s">
        <v>630</v>
      </c>
      <c r="H169" s="78">
        <v>1</v>
      </c>
      <c r="I169" s="63">
        <f>+H169</f>
        <v>1</v>
      </c>
      <c r="J169" s="60"/>
      <c r="K169" s="60"/>
      <c r="L169" s="60"/>
      <c r="M169" s="60"/>
      <c r="N169" s="60"/>
      <c r="O169" s="60"/>
      <c r="P169" s="63">
        <v>0.25</v>
      </c>
      <c r="Q169" s="60"/>
      <c r="R169" s="60"/>
      <c r="S169" s="60"/>
      <c r="T169" s="60"/>
      <c r="U169" s="60"/>
      <c r="V169" s="63">
        <v>0.25</v>
      </c>
      <c r="W169" s="60"/>
      <c r="X169" s="60"/>
      <c r="Y169" s="60"/>
      <c r="Z169" s="60"/>
      <c r="AA169" s="60"/>
      <c r="AB169" s="63">
        <v>0.25</v>
      </c>
      <c r="AC169" s="60"/>
      <c r="AD169" s="60"/>
      <c r="AE169" s="60"/>
      <c r="AF169" s="63">
        <v>0.25</v>
      </c>
      <c r="AG169" s="60"/>
      <c r="AH169" s="31">
        <f t="shared" si="8"/>
        <v>1</v>
      </c>
      <c r="AI169" s="64">
        <v>45017</v>
      </c>
      <c r="AJ169" s="64">
        <v>45291</v>
      </c>
      <c r="AK169" s="43" t="s">
        <v>629</v>
      </c>
      <c r="AL169" s="43" t="s">
        <v>287</v>
      </c>
      <c r="AM169" s="43" t="s">
        <v>708</v>
      </c>
      <c r="AN169" s="43" t="s">
        <v>708</v>
      </c>
      <c r="AO169" s="43" t="s">
        <v>160</v>
      </c>
    </row>
    <row r="170" spans="1:42" s="1" customFormat="1" ht="61.5" hidden="1" customHeight="1" x14ac:dyDescent="0.25">
      <c r="A170" s="43" t="s">
        <v>40</v>
      </c>
      <c r="B170" s="60" t="s">
        <v>203</v>
      </c>
      <c r="C170" s="76">
        <v>424</v>
      </c>
      <c r="D170" s="81" t="s">
        <v>70</v>
      </c>
      <c r="E170" s="81" t="s">
        <v>70</v>
      </c>
      <c r="F170" s="50" t="s">
        <v>391</v>
      </c>
      <c r="G170" s="50" t="s">
        <v>392</v>
      </c>
      <c r="H170" s="63">
        <v>0.25</v>
      </c>
      <c r="I170" s="240">
        <f>+H170+H173+H175+H176</f>
        <v>1</v>
      </c>
      <c r="J170" s="60"/>
      <c r="K170" s="60"/>
      <c r="L170" s="60"/>
      <c r="M170" s="60"/>
      <c r="N170" s="63">
        <v>1</v>
      </c>
      <c r="O170" s="56"/>
      <c r="P170" s="60"/>
      <c r="Q170" s="60"/>
      <c r="R170" s="60"/>
      <c r="S170" s="60"/>
      <c r="T170" s="60"/>
      <c r="U170" s="60"/>
      <c r="V170" s="63"/>
      <c r="W170" s="63"/>
      <c r="X170" s="60"/>
      <c r="Y170" s="60"/>
      <c r="Z170" s="60"/>
      <c r="AA170" s="60"/>
      <c r="AB170" s="60"/>
      <c r="AC170" s="60"/>
      <c r="AD170" s="60"/>
      <c r="AE170" s="60"/>
      <c r="AF170" s="60"/>
      <c r="AG170" s="60"/>
      <c r="AH170" s="31">
        <f t="shared" si="8"/>
        <v>1</v>
      </c>
      <c r="AI170" s="64">
        <v>44986</v>
      </c>
      <c r="AJ170" s="64">
        <v>45015</v>
      </c>
      <c r="AK170" s="43" t="s">
        <v>393</v>
      </c>
      <c r="AL170" s="50" t="s">
        <v>381</v>
      </c>
      <c r="AM170" s="50" t="s">
        <v>382</v>
      </c>
      <c r="AN170" s="43" t="s">
        <v>713</v>
      </c>
      <c r="AO170" s="43" t="s">
        <v>160</v>
      </c>
    </row>
    <row r="171" spans="1:42" s="1" customFormat="1" ht="129" customHeight="1" x14ac:dyDescent="0.25">
      <c r="A171" s="43" t="s">
        <v>152</v>
      </c>
      <c r="B171" s="187" t="s">
        <v>153</v>
      </c>
      <c r="C171" s="187">
        <v>329</v>
      </c>
      <c r="D171" s="187" t="s">
        <v>70</v>
      </c>
      <c r="E171" s="187" t="s">
        <v>70</v>
      </c>
      <c r="F171" s="44" t="s">
        <v>311</v>
      </c>
      <c r="G171" s="44" t="s">
        <v>833</v>
      </c>
      <c r="H171" s="188">
        <v>0.05</v>
      </c>
      <c r="I171" s="257"/>
      <c r="J171" s="189"/>
      <c r="K171" s="189"/>
      <c r="L171" s="189"/>
      <c r="M171" s="189"/>
      <c r="N171" s="189"/>
      <c r="O171" s="189"/>
      <c r="P171" s="189"/>
      <c r="Q171" s="189"/>
      <c r="R171" s="189"/>
      <c r="S171" s="189"/>
      <c r="T171" s="189">
        <v>0.5</v>
      </c>
      <c r="U171" s="189"/>
      <c r="V171" s="189">
        <v>0.5</v>
      </c>
      <c r="W171" s="189"/>
      <c r="X171" s="189"/>
      <c r="Y171" s="189"/>
      <c r="Z171" s="189"/>
      <c r="AA171" s="187"/>
      <c r="AB171" s="187"/>
      <c r="AC171" s="187"/>
      <c r="AD171" s="187"/>
      <c r="AE171" s="187"/>
      <c r="AF171" s="187"/>
      <c r="AG171" s="187"/>
      <c r="AH171" s="31">
        <f t="shared" si="8"/>
        <v>1</v>
      </c>
      <c r="AI171" s="64">
        <v>45078</v>
      </c>
      <c r="AJ171" s="64">
        <v>45138</v>
      </c>
      <c r="AK171" s="44" t="s">
        <v>313</v>
      </c>
      <c r="AL171" s="44" t="s">
        <v>287</v>
      </c>
      <c r="AM171" s="43" t="s">
        <v>708</v>
      </c>
      <c r="AN171" s="43" t="s">
        <v>708</v>
      </c>
      <c r="AO171" s="43" t="s">
        <v>160</v>
      </c>
    </row>
    <row r="172" spans="1:42" s="38" customFormat="1" ht="300" x14ac:dyDescent="0.25">
      <c r="A172" s="106" t="s">
        <v>152</v>
      </c>
      <c r="B172" s="107" t="s">
        <v>153</v>
      </c>
      <c r="C172" s="107">
        <v>329</v>
      </c>
      <c r="D172" s="107" t="s">
        <v>70</v>
      </c>
      <c r="E172" s="107" t="s">
        <v>70</v>
      </c>
      <c r="F172" s="108" t="s">
        <v>311</v>
      </c>
      <c r="G172" s="180" t="s">
        <v>832</v>
      </c>
      <c r="H172" s="135">
        <v>0.05</v>
      </c>
      <c r="I172" s="257"/>
      <c r="J172" s="154"/>
      <c r="K172" s="154"/>
      <c r="L172" s="154"/>
      <c r="M172" s="154"/>
      <c r="N172" s="154"/>
      <c r="O172" s="154"/>
      <c r="P172" s="154"/>
      <c r="Q172" s="154"/>
      <c r="R172" s="154"/>
      <c r="S172" s="154"/>
      <c r="T172" s="154">
        <v>0.5</v>
      </c>
      <c r="U172" s="154"/>
      <c r="V172" s="154">
        <v>0.5</v>
      </c>
      <c r="W172" s="154"/>
      <c r="X172" s="154"/>
      <c r="Y172" s="154"/>
      <c r="Z172" s="154"/>
      <c r="AA172" s="107"/>
      <c r="AB172" s="107"/>
      <c r="AC172" s="107"/>
      <c r="AD172" s="107"/>
      <c r="AE172" s="107"/>
      <c r="AF172" s="107"/>
      <c r="AG172" s="107"/>
      <c r="AH172" s="109">
        <f t="shared" si="8"/>
        <v>1</v>
      </c>
      <c r="AI172" s="112">
        <v>45078</v>
      </c>
      <c r="AJ172" s="112">
        <v>45138</v>
      </c>
      <c r="AK172" s="108" t="s">
        <v>313</v>
      </c>
      <c r="AL172" s="108" t="s">
        <v>287</v>
      </c>
      <c r="AM172" s="106" t="s">
        <v>708</v>
      </c>
      <c r="AN172" s="106" t="s">
        <v>708</v>
      </c>
      <c r="AO172" s="106" t="s">
        <v>160</v>
      </c>
      <c r="AP172" s="131" t="s">
        <v>834</v>
      </c>
    </row>
    <row r="173" spans="1:42" s="1" customFormat="1" ht="58.5" customHeight="1" x14ac:dyDescent="0.25">
      <c r="A173" s="43" t="s">
        <v>40</v>
      </c>
      <c r="B173" s="60" t="s">
        <v>203</v>
      </c>
      <c r="C173" s="76">
        <v>424</v>
      </c>
      <c r="D173" s="81" t="s">
        <v>70</v>
      </c>
      <c r="E173" s="81" t="s">
        <v>70</v>
      </c>
      <c r="F173" s="50" t="s">
        <v>391</v>
      </c>
      <c r="G173" s="50" t="s">
        <v>394</v>
      </c>
      <c r="H173" s="63">
        <v>0.25</v>
      </c>
      <c r="I173" s="257"/>
      <c r="J173" s="60"/>
      <c r="K173" s="60"/>
      <c r="L173" s="60"/>
      <c r="M173" s="60"/>
      <c r="N173" s="60"/>
      <c r="O173" s="60"/>
      <c r="P173" s="164">
        <v>0.2</v>
      </c>
      <c r="Q173" s="159"/>
      <c r="R173" s="164">
        <v>0.2</v>
      </c>
      <c r="S173" s="159"/>
      <c r="T173" s="164">
        <v>0.2</v>
      </c>
      <c r="U173" s="159"/>
      <c r="V173" s="164">
        <v>0.2</v>
      </c>
      <c r="W173" s="159"/>
      <c r="X173" s="164">
        <v>0.2</v>
      </c>
      <c r="Y173" s="159"/>
      <c r="Z173" s="164"/>
      <c r="AA173" s="159"/>
      <c r="AB173" s="159"/>
      <c r="AC173" s="159"/>
      <c r="AD173" s="159"/>
      <c r="AE173" s="159"/>
      <c r="AF173" s="159"/>
      <c r="AG173" s="159"/>
      <c r="AH173" s="161">
        <v>1</v>
      </c>
      <c r="AI173" s="162">
        <v>45017</v>
      </c>
      <c r="AJ173" s="162">
        <v>45168</v>
      </c>
      <c r="AK173" s="43" t="s">
        <v>393</v>
      </c>
      <c r="AL173" s="50" t="s">
        <v>381</v>
      </c>
      <c r="AM173" s="50" t="s">
        <v>382</v>
      </c>
      <c r="AN173" s="43" t="s">
        <v>713</v>
      </c>
      <c r="AO173" s="43" t="s">
        <v>160</v>
      </c>
    </row>
    <row r="174" spans="1:42" ht="107.25" customHeight="1" x14ac:dyDescent="0.25">
      <c r="A174" s="106" t="s">
        <v>40</v>
      </c>
      <c r="B174" s="107" t="s">
        <v>203</v>
      </c>
      <c r="C174" s="132">
        <v>424</v>
      </c>
      <c r="D174" s="140" t="s">
        <v>70</v>
      </c>
      <c r="E174" s="140" t="s">
        <v>70</v>
      </c>
      <c r="F174" s="137" t="s">
        <v>391</v>
      </c>
      <c r="G174" s="137" t="s">
        <v>394</v>
      </c>
      <c r="H174" s="135">
        <v>0.25</v>
      </c>
      <c r="I174" s="257"/>
      <c r="J174" s="107"/>
      <c r="K174" s="107"/>
      <c r="L174" s="107"/>
      <c r="M174" s="107"/>
      <c r="N174" s="107"/>
      <c r="O174" s="107"/>
      <c r="P174" s="110">
        <v>0.1</v>
      </c>
      <c r="Q174" s="111"/>
      <c r="R174" s="110">
        <v>0.2</v>
      </c>
      <c r="S174" s="111"/>
      <c r="T174" s="110">
        <v>0.2</v>
      </c>
      <c r="U174" s="111"/>
      <c r="V174" s="110">
        <v>0.25</v>
      </c>
      <c r="W174" s="111"/>
      <c r="X174" s="110">
        <v>0.25</v>
      </c>
      <c r="Y174" s="107"/>
      <c r="Z174" s="135"/>
      <c r="AA174" s="107"/>
      <c r="AB174" s="107"/>
      <c r="AC174" s="107"/>
      <c r="AD174" s="107"/>
      <c r="AE174" s="107"/>
      <c r="AF174" s="107"/>
      <c r="AG174" s="107"/>
      <c r="AH174" s="109">
        <v>1</v>
      </c>
      <c r="AI174" s="112">
        <v>45017</v>
      </c>
      <c r="AJ174" s="112">
        <v>45168</v>
      </c>
      <c r="AK174" s="106" t="s">
        <v>393</v>
      </c>
      <c r="AL174" s="137" t="s">
        <v>381</v>
      </c>
      <c r="AM174" s="137" t="s">
        <v>382</v>
      </c>
      <c r="AN174" s="106" t="s">
        <v>713</v>
      </c>
      <c r="AO174" s="106" t="s">
        <v>160</v>
      </c>
      <c r="AP174" s="144" t="s">
        <v>817</v>
      </c>
    </row>
    <row r="175" spans="1:42" s="1" customFormat="1" ht="56.25" hidden="1" customHeight="1" x14ac:dyDescent="0.25">
      <c r="A175" s="43" t="s">
        <v>40</v>
      </c>
      <c r="B175" s="60" t="s">
        <v>203</v>
      </c>
      <c r="C175" s="76">
        <v>424</v>
      </c>
      <c r="D175" s="81" t="s">
        <v>70</v>
      </c>
      <c r="E175" s="81" t="s">
        <v>70</v>
      </c>
      <c r="F175" s="50" t="s">
        <v>391</v>
      </c>
      <c r="G175" s="50" t="s">
        <v>395</v>
      </c>
      <c r="H175" s="63">
        <v>0.25</v>
      </c>
      <c r="I175" s="257"/>
      <c r="J175" s="60"/>
      <c r="K175" s="60"/>
      <c r="L175" s="63">
        <v>1</v>
      </c>
      <c r="M175" s="60"/>
      <c r="N175" s="60"/>
      <c r="O175" s="60"/>
      <c r="P175" s="60"/>
      <c r="Q175" s="60"/>
      <c r="R175" s="60"/>
      <c r="S175" s="60"/>
      <c r="T175" s="60"/>
      <c r="U175" s="60"/>
      <c r="V175" s="60"/>
      <c r="W175" s="60"/>
      <c r="X175" s="60"/>
      <c r="Y175" s="60"/>
      <c r="Z175" s="60"/>
      <c r="AA175" s="60"/>
      <c r="AB175" s="60"/>
      <c r="AC175" s="60"/>
      <c r="AD175" s="60"/>
      <c r="AE175" s="60"/>
      <c r="AF175" s="60"/>
      <c r="AG175" s="60"/>
      <c r="AH175" s="31">
        <f t="shared" si="8"/>
        <v>1</v>
      </c>
      <c r="AI175" s="64">
        <v>44958</v>
      </c>
      <c r="AJ175" s="64">
        <v>44985</v>
      </c>
      <c r="AK175" s="43" t="s">
        <v>396</v>
      </c>
      <c r="AL175" s="50" t="s">
        <v>381</v>
      </c>
      <c r="AM175" s="50" t="s">
        <v>382</v>
      </c>
      <c r="AN175" s="43" t="s">
        <v>713</v>
      </c>
      <c r="AO175" s="43" t="s">
        <v>160</v>
      </c>
    </row>
    <row r="176" spans="1:42" s="1" customFormat="1" ht="70.5" hidden="1" customHeight="1" x14ac:dyDescent="0.25">
      <c r="A176" s="43" t="s">
        <v>40</v>
      </c>
      <c r="B176" s="60" t="s">
        <v>203</v>
      </c>
      <c r="C176" s="76">
        <v>424</v>
      </c>
      <c r="D176" s="81" t="s">
        <v>70</v>
      </c>
      <c r="E176" s="81" t="s">
        <v>70</v>
      </c>
      <c r="F176" s="50" t="s">
        <v>391</v>
      </c>
      <c r="G176" s="50" t="s">
        <v>397</v>
      </c>
      <c r="H176" s="63">
        <v>0.25</v>
      </c>
      <c r="I176" s="258"/>
      <c r="J176" s="169">
        <v>0.16</v>
      </c>
      <c r="K176" s="170"/>
      <c r="L176" s="169">
        <v>0.16</v>
      </c>
      <c r="M176" s="170"/>
      <c r="N176" s="169">
        <v>0.16</v>
      </c>
      <c r="O176" s="170"/>
      <c r="P176" s="169">
        <v>0.16</v>
      </c>
      <c r="Q176" s="170"/>
      <c r="R176" s="169">
        <v>0.16</v>
      </c>
      <c r="S176" s="170"/>
      <c r="T176" s="169">
        <v>0.2</v>
      </c>
      <c r="U176" s="170"/>
      <c r="V176" s="170"/>
      <c r="W176" s="170"/>
      <c r="X176" s="170"/>
      <c r="Y176" s="170"/>
      <c r="Z176" s="170"/>
      <c r="AA176" s="170"/>
      <c r="AB176" s="170"/>
      <c r="AC176" s="170"/>
      <c r="AD176" s="170"/>
      <c r="AE176" s="170"/>
      <c r="AF176" s="170"/>
      <c r="AG176" s="170"/>
      <c r="AH176" s="171">
        <v>1</v>
      </c>
      <c r="AI176" s="172">
        <v>44927</v>
      </c>
      <c r="AJ176" s="172">
        <v>45107</v>
      </c>
      <c r="AK176" s="50" t="s">
        <v>398</v>
      </c>
      <c r="AL176" s="50" t="s">
        <v>381</v>
      </c>
      <c r="AM176" s="50" t="s">
        <v>382</v>
      </c>
      <c r="AN176" s="43" t="s">
        <v>713</v>
      </c>
      <c r="AO176" s="43" t="s">
        <v>160</v>
      </c>
    </row>
    <row r="177" spans="1:41" s="1" customFormat="1" ht="60" hidden="1" x14ac:dyDescent="0.25">
      <c r="A177" s="43" t="s">
        <v>40</v>
      </c>
      <c r="B177" s="60" t="s">
        <v>203</v>
      </c>
      <c r="C177" s="60">
        <v>424</v>
      </c>
      <c r="D177" s="226">
        <v>224</v>
      </c>
      <c r="E177" s="238">
        <v>2563267000</v>
      </c>
      <c r="F177" s="43" t="s">
        <v>659</v>
      </c>
      <c r="G177" s="44" t="s">
        <v>427</v>
      </c>
      <c r="H177" s="31">
        <v>0.2</v>
      </c>
      <c r="I177" s="212">
        <f>+H177+H178+H179+H180+H181+H182</f>
        <v>1</v>
      </c>
      <c r="J177" s="31"/>
      <c r="K177" s="31"/>
      <c r="L177" s="31"/>
      <c r="M177" s="31"/>
      <c r="N177" s="161">
        <v>0.12</v>
      </c>
      <c r="O177" s="161"/>
      <c r="P177" s="161">
        <v>0.12</v>
      </c>
      <c r="Q177" s="161"/>
      <c r="R177" s="161">
        <v>0.12</v>
      </c>
      <c r="S177" s="161"/>
      <c r="T177" s="161">
        <v>0.12</v>
      </c>
      <c r="U177" s="161"/>
      <c r="V177" s="161">
        <v>0.13</v>
      </c>
      <c r="W177" s="161"/>
      <c r="X177" s="161">
        <v>0.13</v>
      </c>
      <c r="Y177" s="161"/>
      <c r="Z177" s="161">
        <v>0.13</v>
      </c>
      <c r="AA177" s="161"/>
      <c r="AB177" s="161">
        <v>0.13</v>
      </c>
      <c r="AC177" s="161"/>
      <c r="AD177" s="161"/>
      <c r="AE177" s="161"/>
      <c r="AF177" s="161"/>
      <c r="AG177" s="161"/>
      <c r="AH177" s="161">
        <f t="shared" ref="AH177" si="9">+J177+L177+N177+P177+R177+T177+V177+X177+Z177+AB177+AD177+AF177</f>
        <v>1</v>
      </c>
      <c r="AI177" s="168">
        <v>44986</v>
      </c>
      <c r="AJ177" s="168">
        <v>45230</v>
      </c>
      <c r="AK177" s="44" t="s">
        <v>428</v>
      </c>
      <c r="AL177" s="43" t="s">
        <v>429</v>
      </c>
      <c r="AM177" s="43" t="s">
        <v>612</v>
      </c>
      <c r="AN177" s="44" t="s">
        <v>711</v>
      </c>
      <c r="AO177" s="43" t="s">
        <v>430</v>
      </c>
    </row>
    <row r="178" spans="1:41" s="1" customFormat="1" ht="60" hidden="1" x14ac:dyDescent="0.25">
      <c r="A178" s="43" t="s">
        <v>40</v>
      </c>
      <c r="B178" s="60" t="s">
        <v>203</v>
      </c>
      <c r="C178" s="60">
        <v>424</v>
      </c>
      <c r="D178" s="227"/>
      <c r="E178" s="239"/>
      <c r="F178" s="43" t="s">
        <v>660</v>
      </c>
      <c r="G178" s="44" t="s">
        <v>431</v>
      </c>
      <c r="H178" s="31">
        <v>0.05</v>
      </c>
      <c r="I178" s="213"/>
      <c r="J178" s="31"/>
      <c r="K178" s="31"/>
      <c r="L178" s="31"/>
      <c r="M178" s="31"/>
      <c r="N178" s="161">
        <v>0.12</v>
      </c>
      <c r="O178" s="161"/>
      <c r="P178" s="161">
        <v>0.12</v>
      </c>
      <c r="Q178" s="161"/>
      <c r="R178" s="161">
        <v>0.12</v>
      </c>
      <c r="S178" s="161"/>
      <c r="T178" s="161">
        <v>0.12</v>
      </c>
      <c r="U178" s="161"/>
      <c r="V178" s="161">
        <v>0.13</v>
      </c>
      <c r="W178" s="161"/>
      <c r="X178" s="161">
        <v>0.13</v>
      </c>
      <c r="Y178" s="161"/>
      <c r="Z178" s="161">
        <v>0.13</v>
      </c>
      <c r="AA178" s="161"/>
      <c r="AB178" s="161">
        <v>0.13</v>
      </c>
      <c r="AC178" s="161"/>
      <c r="AD178" s="161"/>
      <c r="AE178" s="161"/>
      <c r="AF178" s="161"/>
      <c r="AG178" s="161"/>
      <c r="AH178" s="161">
        <f t="shared" si="8"/>
        <v>1</v>
      </c>
      <c r="AI178" s="168">
        <v>44986</v>
      </c>
      <c r="AJ178" s="168">
        <v>45230</v>
      </c>
      <c r="AK178" s="44" t="s">
        <v>432</v>
      </c>
      <c r="AL178" s="43" t="s">
        <v>429</v>
      </c>
      <c r="AM178" s="43" t="s">
        <v>612</v>
      </c>
      <c r="AN178" s="44" t="s">
        <v>711</v>
      </c>
      <c r="AO178" s="43" t="s">
        <v>430</v>
      </c>
    </row>
    <row r="179" spans="1:41" s="1" customFormat="1" ht="135" hidden="1" x14ac:dyDescent="0.25">
      <c r="A179" s="43" t="s">
        <v>40</v>
      </c>
      <c r="B179" s="60" t="s">
        <v>203</v>
      </c>
      <c r="C179" s="60">
        <v>424</v>
      </c>
      <c r="D179" s="227"/>
      <c r="E179" s="239"/>
      <c r="F179" s="43" t="s">
        <v>659</v>
      </c>
      <c r="G179" s="44" t="s">
        <v>433</v>
      </c>
      <c r="H179" s="31">
        <v>0.25</v>
      </c>
      <c r="I179" s="213"/>
      <c r="J179" s="31"/>
      <c r="K179" s="31"/>
      <c r="L179" s="31"/>
      <c r="M179" s="31"/>
      <c r="N179" s="161">
        <v>0.12</v>
      </c>
      <c r="O179" s="161"/>
      <c r="P179" s="161">
        <v>0.12</v>
      </c>
      <c r="Q179" s="161"/>
      <c r="R179" s="161">
        <v>0.12</v>
      </c>
      <c r="S179" s="161"/>
      <c r="T179" s="161">
        <v>0.12</v>
      </c>
      <c r="U179" s="161"/>
      <c r="V179" s="161">
        <v>0.13</v>
      </c>
      <c r="W179" s="161"/>
      <c r="X179" s="161">
        <v>0.13</v>
      </c>
      <c r="Y179" s="161"/>
      <c r="Z179" s="161">
        <v>0.13</v>
      </c>
      <c r="AA179" s="161"/>
      <c r="AB179" s="161">
        <v>0.13</v>
      </c>
      <c r="AC179" s="161"/>
      <c r="AD179" s="161"/>
      <c r="AE179" s="161"/>
      <c r="AF179" s="161"/>
      <c r="AG179" s="161"/>
      <c r="AH179" s="161">
        <f t="shared" si="8"/>
        <v>1</v>
      </c>
      <c r="AI179" s="168">
        <v>44986</v>
      </c>
      <c r="AJ179" s="168">
        <v>45230</v>
      </c>
      <c r="AK179" s="44" t="s">
        <v>434</v>
      </c>
      <c r="AL179" s="43" t="s">
        <v>429</v>
      </c>
      <c r="AM179" s="43" t="s">
        <v>612</v>
      </c>
      <c r="AN179" s="44" t="s">
        <v>711</v>
      </c>
      <c r="AO179" s="43" t="s">
        <v>430</v>
      </c>
    </row>
    <row r="180" spans="1:41" s="1" customFormat="1" ht="117.75" hidden="1" customHeight="1" x14ac:dyDescent="0.25">
      <c r="A180" s="43" t="s">
        <v>40</v>
      </c>
      <c r="B180" s="60" t="s">
        <v>203</v>
      </c>
      <c r="C180" s="60">
        <v>424</v>
      </c>
      <c r="D180" s="227"/>
      <c r="E180" s="239"/>
      <c r="F180" s="43" t="s">
        <v>659</v>
      </c>
      <c r="G180" s="44" t="s">
        <v>435</v>
      </c>
      <c r="H180" s="31">
        <v>0.25</v>
      </c>
      <c r="I180" s="213"/>
      <c r="J180" s="31"/>
      <c r="K180" s="31"/>
      <c r="L180" s="31"/>
      <c r="M180" s="31"/>
      <c r="N180" s="161">
        <v>0.15</v>
      </c>
      <c r="O180" s="161"/>
      <c r="P180" s="161">
        <v>0.15</v>
      </c>
      <c r="Q180" s="161"/>
      <c r="R180" s="161">
        <v>0.12</v>
      </c>
      <c r="S180" s="161"/>
      <c r="T180" s="161">
        <v>0.12</v>
      </c>
      <c r="U180" s="161"/>
      <c r="V180" s="161">
        <v>0.12</v>
      </c>
      <c r="W180" s="161"/>
      <c r="X180" s="161">
        <v>0.12</v>
      </c>
      <c r="Y180" s="161"/>
      <c r="Z180" s="161">
        <v>0.12</v>
      </c>
      <c r="AA180" s="161"/>
      <c r="AB180" s="161">
        <v>0.1</v>
      </c>
      <c r="AC180" s="161"/>
      <c r="AD180" s="161"/>
      <c r="AE180" s="161"/>
      <c r="AF180" s="161"/>
      <c r="AG180" s="161"/>
      <c r="AH180" s="161">
        <f t="shared" si="8"/>
        <v>1</v>
      </c>
      <c r="AI180" s="168">
        <v>44986</v>
      </c>
      <c r="AJ180" s="168">
        <v>45230</v>
      </c>
      <c r="AK180" s="44" t="s">
        <v>436</v>
      </c>
      <c r="AL180" s="43" t="s">
        <v>429</v>
      </c>
      <c r="AM180" s="43" t="s">
        <v>612</v>
      </c>
      <c r="AN180" s="44" t="s">
        <v>711</v>
      </c>
      <c r="AO180" s="43" t="s">
        <v>430</v>
      </c>
    </row>
    <row r="181" spans="1:41" s="1" customFormat="1" ht="75" hidden="1" x14ac:dyDescent="0.25">
      <c r="A181" s="43" t="s">
        <v>40</v>
      </c>
      <c r="B181" s="60" t="s">
        <v>203</v>
      </c>
      <c r="C181" s="60">
        <v>424</v>
      </c>
      <c r="D181" s="227"/>
      <c r="E181" s="239"/>
      <c r="F181" s="43" t="s">
        <v>659</v>
      </c>
      <c r="G181" s="44" t="s">
        <v>437</v>
      </c>
      <c r="H181" s="31">
        <v>0.2</v>
      </c>
      <c r="I181" s="213"/>
      <c r="J181" s="31">
        <v>0.1</v>
      </c>
      <c r="K181" s="31"/>
      <c r="L181" s="31">
        <v>0.1</v>
      </c>
      <c r="M181" s="31"/>
      <c r="N181" s="31">
        <v>0.1</v>
      </c>
      <c r="O181" s="31"/>
      <c r="P181" s="31">
        <v>0.1</v>
      </c>
      <c r="Q181" s="31"/>
      <c r="R181" s="31">
        <v>0.1</v>
      </c>
      <c r="S181" s="31"/>
      <c r="T181" s="31">
        <v>0.1</v>
      </c>
      <c r="U181" s="31"/>
      <c r="V181" s="31">
        <v>0.1</v>
      </c>
      <c r="W181" s="31"/>
      <c r="X181" s="31">
        <v>0.1</v>
      </c>
      <c r="Y181" s="31"/>
      <c r="Z181" s="31">
        <v>0.1</v>
      </c>
      <c r="AA181" s="31"/>
      <c r="AB181" s="31">
        <v>0.1</v>
      </c>
      <c r="AC181" s="31"/>
      <c r="AD181" s="31"/>
      <c r="AE181" s="31"/>
      <c r="AF181" s="31"/>
      <c r="AG181" s="31"/>
      <c r="AH181" s="31">
        <f t="shared" si="8"/>
        <v>0.99999999999999989</v>
      </c>
      <c r="AI181" s="62">
        <v>44928</v>
      </c>
      <c r="AJ181" s="62">
        <v>45230</v>
      </c>
      <c r="AK181" s="44" t="s">
        <v>438</v>
      </c>
      <c r="AL181" s="43" t="s">
        <v>429</v>
      </c>
      <c r="AM181" s="43" t="s">
        <v>612</v>
      </c>
      <c r="AN181" s="44" t="s">
        <v>711</v>
      </c>
      <c r="AO181" s="43" t="s">
        <v>430</v>
      </c>
    </row>
    <row r="182" spans="1:41" s="1" customFormat="1" ht="75" hidden="1" x14ac:dyDescent="0.25">
      <c r="A182" s="43" t="s">
        <v>40</v>
      </c>
      <c r="B182" s="60" t="s">
        <v>203</v>
      </c>
      <c r="C182" s="60">
        <v>424</v>
      </c>
      <c r="D182" s="228"/>
      <c r="E182" s="239"/>
      <c r="F182" s="43" t="s">
        <v>659</v>
      </c>
      <c r="G182" s="44" t="s">
        <v>439</v>
      </c>
      <c r="H182" s="31">
        <v>0.05</v>
      </c>
      <c r="I182" s="214"/>
      <c r="J182" s="31"/>
      <c r="K182" s="31"/>
      <c r="L182" s="31"/>
      <c r="M182" s="31"/>
      <c r="N182" s="31"/>
      <c r="O182" s="31"/>
      <c r="P182" s="31"/>
      <c r="Q182" s="31"/>
      <c r="R182" s="31">
        <v>0.2</v>
      </c>
      <c r="S182" s="31"/>
      <c r="T182" s="31">
        <v>0.2</v>
      </c>
      <c r="U182" s="31"/>
      <c r="V182" s="31">
        <v>0.2</v>
      </c>
      <c r="W182" s="31"/>
      <c r="X182" s="31">
        <v>0.2</v>
      </c>
      <c r="Y182" s="31"/>
      <c r="Z182" s="31">
        <v>0.2</v>
      </c>
      <c r="AA182" s="31"/>
      <c r="AB182" s="31"/>
      <c r="AC182" s="31"/>
      <c r="AD182" s="31"/>
      <c r="AE182" s="31"/>
      <c r="AF182" s="31"/>
      <c r="AG182" s="31"/>
      <c r="AH182" s="31">
        <f t="shared" si="8"/>
        <v>1</v>
      </c>
      <c r="AI182" s="62">
        <v>45047</v>
      </c>
      <c r="AJ182" s="62">
        <v>45199</v>
      </c>
      <c r="AK182" s="44" t="s">
        <v>440</v>
      </c>
      <c r="AL182" s="43" t="s">
        <v>429</v>
      </c>
      <c r="AM182" s="43" t="s">
        <v>612</v>
      </c>
      <c r="AN182" s="44" t="s">
        <v>711</v>
      </c>
      <c r="AO182" s="43" t="s">
        <v>430</v>
      </c>
    </row>
    <row r="183" spans="1:41" s="1" customFormat="1" ht="60" hidden="1" x14ac:dyDescent="0.25">
      <c r="A183" s="43" t="s">
        <v>40</v>
      </c>
      <c r="B183" s="60" t="s">
        <v>203</v>
      </c>
      <c r="C183" s="60">
        <v>424</v>
      </c>
      <c r="D183" s="227">
        <v>1845</v>
      </c>
      <c r="E183" s="239"/>
      <c r="F183" s="43" t="s">
        <v>661</v>
      </c>
      <c r="G183" s="44" t="s">
        <v>441</v>
      </c>
      <c r="H183" s="31">
        <v>0.2</v>
      </c>
      <c r="I183" s="213">
        <f>+H183+H184+H185+H186</f>
        <v>1</v>
      </c>
      <c r="J183" s="31"/>
      <c r="K183" s="31"/>
      <c r="L183" s="31"/>
      <c r="M183" s="31"/>
      <c r="N183" s="161">
        <v>0.12</v>
      </c>
      <c r="O183" s="161"/>
      <c r="P183" s="161">
        <v>0.12</v>
      </c>
      <c r="Q183" s="161"/>
      <c r="R183" s="161">
        <v>0.12</v>
      </c>
      <c r="S183" s="161"/>
      <c r="T183" s="161">
        <v>0.12</v>
      </c>
      <c r="U183" s="161"/>
      <c r="V183" s="161">
        <v>0.12</v>
      </c>
      <c r="W183" s="161"/>
      <c r="X183" s="161">
        <v>0.1</v>
      </c>
      <c r="Y183" s="161"/>
      <c r="Z183" s="161">
        <v>0.1</v>
      </c>
      <c r="AA183" s="161"/>
      <c r="AB183" s="161">
        <v>0.2</v>
      </c>
      <c r="AC183" s="161"/>
      <c r="AD183" s="161"/>
      <c r="AE183" s="161"/>
      <c r="AF183" s="161"/>
      <c r="AG183" s="161"/>
      <c r="AH183" s="161">
        <f t="shared" si="8"/>
        <v>1</v>
      </c>
      <c r="AI183" s="168">
        <v>44986</v>
      </c>
      <c r="AJ183" s="168">
        <v>45230</v>
      </c>
      <c r="AK183" s="44" t="s">
        <v>440</v>
      </c>
      <c r="AL183" s="43" t="s">
        <v>429</v>
      </c>
      <c r="AM183" s="43" t="s">
        <v>612</v>
      </c>
      <c r="AN183" s="44" t="s">
        <v>711</v>
      </c>
      <c r="AO183" s="43" t="s">
        <v>430</v>
      </c>
    </row>
    <row r="184" spans="1:41" s="1" customFormat="1" ht="135" hidden="1" x14ac:dyDescent="0.25">
      <c r="A184" s="43" t="s">
        <v>40</v>
      </c>
      <c r="B184" s="60" t="s">
        <v>203</v>
      </c>
      <c r="C184" s="60">
        <v>424</v>
      </c>
      <c r="D184" s="227"/>
      <c r="E184" s="239"/>
      <c r="F184" s="43" t="s">
        <v>661</v>
      </c>
      <c r="G184" s="44" t="s">
        <v>442</v>
      </c>
      <c r="H184" s="31">
        <v>0.3</v>
      </c>
      <c r="I184" s="213"/>
      <c r="J184" s="31"/>
      <c r="K184" s="31"/>
      <c r="L184" s="31"/>
      <c r="M184" s="31"/>
      <c r="N184" s="161">
        <v>0.1</v>
      </c>
      <c r="O184" s="161"/>
      <c r="P184" s="161">
        <v>0.2</v>
      </c>
      <c r="Q184" s="161"/>
      <c r="R184" s="161">
        <v>0.12</v>
      </c>
      <c r="S184" s="161"/>
      <c r="T184" s="161">
        <v>0.12</v>
      </c>
      <c r="U184" s="161"/>
      <c r="V184" s="161">
        <v>0.12</v>
      </c>
      <c r="W184" s="161"/>
      <c r="X184" s="161">
        <v>0.12</v>
      </c>
      <c r="Y184" s="161"/>
      <c r="Z184" s="161">
        <v>0.12</v>
      </c>
      <c r="AA184" s="161"/>
      <c r="AB184" s="161">
        <v>0.1</v>
      </c>
      <c r="AC184" s="161"/>
      <c r="AD184" s="161"/>
      <c r="AE184" s="161"/>
      <c r="AF184" s="161"/>
      <c r="AG184" s="161"/>
      <c r="AH184" s="161">
        <f t="shared" si="8"/>
        <v>1</v>
      </c>
      <c r="AI184" s="168">
        <v>44986</v>
      </c>
      <c r="AJ184" s="168">
        <v>45230</v>
      </c>
      <c r="AK184" s="44" t="s">
        <v>434</v>
      </c>
      <c r="AL184" s="43" t="s">
        <v>429</v>
      </c>
      <c r="AM184" s="43" t="s">
        <v>612</v>
      </c>
      <c r="AN184" s="44" t="s">
        <v>711</v>
      </c>
      <c r="AO184" s="43" t="s">
        <v>430</v>
      </c>
    </row>
    <row r="185" spans="1:41" s="1" customFormat="1" ht="134.25" hidden="1" customHeight="1" x14ac:dyDescent="0.25">
      <c r="A185" s="43" t="s">
        <v>40</v>
      </c>
      <c r="B185" s="60" t="s">
        <v>203</v>
      </c>
      <c r="C185" s="60">
        <v>424</v>
      </c>
      <c r="D185" s="227"/>
      <c r="E185" s="239"/>
      <c r="F185" s="43" t="s">
        <v>661</v>
      </c>
      <c r="G185" s="44" t="s">
        <v>443</v>
      </c>
      <c r="H185" s="31">
        <v>0.4</v>
      </c>
      <c r="I185" s="213"/>
      <c r="J185" s="31"/>
      <c r="K185" s="31"/>
      <c r="L185" s="31"/>
      <c r="M185" s="31"/>
      <c r="N185" s="161">
        <v>0.15</v>
      </c>
      <c r="O185" s="161"/>
      <c r="P185" s="161">
        <v>0.15</v>
      </c>
      <c r="Q185" s="161"/>
      <c r="R185" s="161">
        <v>0.12</v>
      </c>
      <c r="S185" s="161"/>
      <c r="T185" s="161">
        <v>0.12</v>
      </c>
      <c r="U185" s="161"/>
      <c r="V185" s="161">
        <v>0.12</v>
      </c>
      <c r="W185" s="161"/>
      <c r="X185" s="161">
        <v>0.12</v>
      </c>
      <c r="Y185" s="161"/>
      <c r="Z185" s="161">
        <v>0.12</v>
      </c>
      <c r="AA185" s="161"/>
      <c r="AB185" s="161">
        <v>0.1</v>
      </c>
      <c r="AC185" s="161"/>
      <c r="AD185" s="161"/>
      <c r="AE185" s="161"/>
      <c r="AF185" s="161"/>
      <c r="AG185" s="161"/>
      <c r="AH185" s="161">
        <f t="shared" si="8"/>
        <v>1</v>
      </c>
      <c r="AI185" s="168">
        <v>44986</v>
      </c>
      <c r="AJ185" s="168">
        <v>45230</v>
      </c>
      <c r="AK185" s="44" t="s">
        <v>444</v>
      </c>
      <c r="AL185" s="43" t="s">
        <v>429</v>
      </c>
      <c r="AM185" s="43" t="s">
        <v>612</v>
      </c>
      <c r="AN185" s="44" t="s">
        <v>711</v>
      </c>
      <c r="AO185" s="43" t="s">
        <v>430</v>
      </c>
    </row>
    <row r="186" spans="1:41" s="1" customFormat="1" ht="75" hidden="1" x14ac:dyDescent="0.25">
      <c r="A186" s="43" t="s">
        <v>40</v>
      </c>
      <c r="B186" s="60" t="s">
        <v>203</v>
      </c>
      <c r="C186" s="60">
        <v>424</v>
      </c>
      <c r="D186" s="228"/>
      <c r="E186" s="239"/>
      <c r="F186" s="43" t="s">
        <v>661</v>
      </c>
      <c r="G186" s="44" t="s">
        <v>445</v>
      </c>
      <c r="H186" s="31">
        <v>0.1</v>
      </c>
      <c r="I186" s="214"/>
      <c r="J186" s="31"/>
      <c r="K186" s="31"/>
      <c r="L186" s="31"/>
      <c r="M186" s="31"/>
      <c r="N186" s="31"/>
      <c r="O186" s="31"/>
      <c r="P186" s="31"/>
      <c r="Q186" s="31"/>
      <c r="R186" s="31"/>
      <c r="S186" s="31"/>
      <c r="T186" s="31"/>
      <c r="U186" s="31"/>
      <c r="V186" s="31"/>
      <c r="W186" s="31"/>
      <c r="X186" s="161">
        <v>1</v>
      </c>
      <c r="Y186" s="161"/>
      <c r="Z186" s="161"/>
      <c r="AA186" s="161"/>
      <c r="AB186" s="161"/>
      <c r="AC186" s="161"/>
      <c r="AD186" s="161"/>
      <c r="AE186" s="161"/>
      <c r="AF186" s="161"/>
      <c r="AG186" s="161"/>
      <c r="AH186" s="161">
        <f t="shared" si="8"/>
        <v>1</v>
      </c>
      <c r="AI186" s="168">
        <v>45139</v>
      </c>
      <c r="AJ186" s="168">
        <v>45168</v>
      </c>
      <c r="AK186" s="44" t="s">
        <v>438</v>
      </c>
      <c r="AL186" s="43" t="s">
        <v>429</v>
      </c>
      <c r="AM186" s="43" t="s">
        <v>612</v>
      </c>
      <c r="AN186" s="44" t="s">
        <v>711</v>
      </c>
      <c r="AO186" s="43" t="s">
        <v>430</v>
      </c>
    </row>
    <row r="187" spans="1:41" s="1" customFormat="1" ht="75" hidden="1" x14ac:dyDescent="0.25">
      <c r="A187" s="43" t="s">
        <v>40</v>
      </c>
      <c r="B187" s="60" t="s">
        <v>203</v>
      </c>
      <c r="C187" s="60">
        <v>424</v>
      </c>
      <c r="D187" s="61" t="s">
        <v>70</v>
      </c>
      <c r="E187" s="61" t="s">
        <v>70</v>
      </c>
      <c r="F187" s="43" t="s">
        <v>446</v>
      </c>
      <c r="G187" s="44" t="s">
        <v>447</v>
      </c>
      <c r="H187" s="89">
        <v>0.1</v>
      </c>
      <c r="I187" s="212">
        <f>+H187+H188+H189+H190+H191+H192+H193+H194</f>
        <v>1</v>
      </c>
      <c r="J187" s="33"/>
      <c r="K187" s="60"/>
      <c r="L187" s="63"/>
      <c r="M187" s="60"/>
      <c r="N187" s="164">
        <v>1</v>
      </c>
      <c r="O187" s="159"/>
      <c r="P187" s="164"/>
      <c r="Q187" s="159"/>
      <c r="R187" s="164"/>
      <c r="S187" s="159"/>
      <c r="T187" s="164"/>
      <c r="U187" s="159"/>
      <c r="V187" s="164"/>
      <c r="W187" s="159"/>
      <c r="X187" s="159"/>
      <c r="Y187" s="159"/>
      <c r="Z187" s="159"/>
      <c r="AA187" s="159"/>
      <c r="AB187" s="159"/>
      <c r="AC187" s="159"/>
      <c r="AD187" s="159"/>
      <c r="AE187" s="159"/>
      <c r="AF187" s="159"/>
      <c r="AG187" s="159"/>
      <c r="AH187" s="161">
        <f t="shared" si="8"/>
        <v>1</v>
      </c>
      <c r="AI187" s="168">
        <v>44986</v>
      </c>
      <c r="AJ187" s="168">
        <v>45015</v>
      </c>
      <c r="AK187" s="44" t="s">
        <v>448</v>
      </c>
      <c r="AL187" s="43" t="s">
        <v>429</v>
      </c>
      <c r="AM187" s="43" t="s">
        <v>612</v>
      </c>
      <c r="AN187" s="44" t="s">
        <v>711</v>
      </c>
      <c r="AO187" s="43" t="s">
        <v>430</v>
      </c>
    </row>
    <row r="188" spans="1:41" s="1" customFormat="1" ht="120" hidden="1" x14ac:dyDescent="0.25">
      <c r="A188" s="43" t="s">
        <v>40</v>
      </c>
      <c r="B188" s="60" t="s">
        <v>203</v>
      </c>
      <c r="C188" s="60">
        <v>424</v>
      </c>
      <c r="D188" s="61" t="s">
        <v>70</v>
      </c>
      <c r="E188" s="61" t="s">
        <v>70</v>
      </c>
      <c r="F188" s="43" t="s">
        <v>446</v>
      </c>
      <c r="G188" s="44" t="s">
        <v>449</v>
      </c>
      <c r="H188" s="89">
        <v>0.1</v>
      </c>
      <c r="I188" s="213"/>
      <c r="J188" s="31"/>
      <c r="K188" s="31"/>
      <c r="L188" s="31"/>
      <c r="M188" s="31"/>
      <c r="N188" s="161">
        <v>0.15</v>
      </c>
      <c r="O188" s="161"/>
      <c r="P188" s="161">
        <v>0.15</v>
      </c>
      <c r="Q188" s="161"/>
      <c r="R188" s="161">
        <v>0.12</v>
      </c>
      <c r="S188" s="161"/>
      <c r="T188" s="161">
        <v>0.12</v>
      </c>
      <c r="U188" s="161"/>
      <c r="V188" s="161">
        <v>0.12</v>
      </c>
      <c r="W188" s="161"/>
      <c r="X188" s="161">
        <v>0.12</v>
      </c>
      <c r="Y188" s="161"/>
      <c r="Z188" s="161">
        <v>0.12</v>
      </c>
      <c r="AA188" s="161"/>
      <c r="AB188" s="161">
        <v>0.1</v>
      </c>
      <c r="AC188" s="161"/>
      <c r="AD188" s="161"/>
      <c r="AE188" s="161"/>
      <c r="AF188" s="161"/>
      <c r="AG188" s="161"/>
      <c r="AH188" s="161">
        <f>+J188+L188+N188+P188+R188+T188+V188+X188+Z188+AB188+AD188+AF188</f>
        <v>1</v>
      </c>
      <c r="AI188" s="168">
        <v>44986</v>
      </c>
      <c r="AJ188" s="168">
        <v>45230</v>
      </c>
      <c r="AK188" s="44" t="s">
        <v>450</v>
      </c>
      <c r="AL188" s="43" t="s">
        <v>429</v>
      </c>
      <c r="AM188" s="43" t="s">
        <v>612</v>
      </c>
      <c r="AN188" s="44" t="s">
        <v>711</v>
      </c>
      <c r="AO188" s="43" t="s">
        <v>430</v>
      </c>
    </row>
    <row r="189" spans="1:41" s="1" customFormat="1" ht="60" hidden="1" x14ac:dyDescent="0.25">
      <c r="A189" s="43" t="s">
        <v>40</v>
      </c>
      <c r="B189" s="60" t="s">
        <v>203</v>
      </c>
      <c r="C189" s="60">
        <v>424</v>
      </c>
      <c r="D189" s="61" t="s">
        <v>70</v>
      </c>
      <c r="E189" s="61" t="s">
        <v>70</v>
      </c>
      <c r="F189" s="43" t="s">
        <v>446</v>
      </c>
      <c r="G189" s="44" t="s">
        <v>451</v>
      </c>
      <c r="H189" s="89">
        <v>0.1</v>
      </c>
      <c r="I189" s="213"/>
      <c r="J189" s="78">
        <v>0.08</v>
      </c>
      <c r="K189" s="78" t="s">
        <v>127</v>
      </c>
      <c r="L189" s="78">
        <v>0.08</v>
      </c>
      <c r="M189" s="78" t="s">
        <v>127</v>
      </c>
      <c r="N189" s="78">
        <v>0.08</v>
      </c>
      <c r="O189" s="78" t="s">
        <v>127</v>
      </c>
      <c r="P189" s="78">
        <v>0.08</v>
      </c>
      <c r="Q189" s="78" t="s">
        <v>127</v>
      </c>
      <c r="R189" s="78">
        <v>0.08</v>
      </c>
      <c r="S189" s="78" t="s">
        <v>127</v>
      </c>
      <c r="T189" s="78">
        <v>0.08</v>
      </c>
      <c r="U189" s="78" t="s">
        <v>127</v>
      </c>
      <c r="V189" s="78">
        <v>0.08</v>
      </c>
      <c r="W189" s="78" t="s">
        <v>127</v>
      </c>
      <c r="X189" s="78">
        <v>0.08</v>
      </c>
      <c r="Y189" s="78" t="s">
        <v>127</v>
      </c>
      <c r="Z189" s="78">
        <v>0.09</v>
      </c>
      <c r="AA189" s="78" t="s">
        <v>127</v>
      </c>
      <c r="AB189" s="78">
        <v>0.09</v>
      </c>
      <c r="AC189" s="78" t="s">
        <v>127</v>
      </c>
      <c r="AD189" s="78">
        <v>0.09</v>
      </c>
      <c r="AE189" s="78" t="s">
        <v>127</v>
      </c>
      <c r="AF189" s="78">
        <v>0.09</v>
      </c>
      <c r="AG189" s="78" t="s">
        <v>127</v>
      </c>
      <c r="AH189" s="31">
        <f t="shared" si="8"/>
        <v>0.99999999999999989</v>
      </c>
      <c r="AI189" s="62">
        <v>44927</v>
      </c>
      <c r="AJ189" s="62">
        <v>45291</v>
      </c>
      <c r="AK189" s="44" t="s">
        <v>452</v>
      </c>
      <c r="AL189" s="43" t="s">
        <v>429</v>
      </c>
      <c r="AM189" s="43" t="s">
        <v>612</v>
      </c>
      <c r="AN189" s="44" t="s">
        <v>711</v>
      </c>
      <c r="AO189" s="43" t="s">
        <v>430</v>
      </c>
    </row>
    <row r="190" spans="1:41" s="1" customFormat="1" ht="60" hidden="1" x14ac:dyDescent="0.25">
      <c r="A190" s="43" t="s">
        <v>40</v>
      </c>
      <c r="B190" s="60" t="s">
        <v>203</v>
      </c>
      <c r="C190" s="60">
        <v>424</v>
      </c>
      <c r="D190" s="61" t="s">
        <v>70</v>
      </c>
      <c r="E190" s="61" t="s">
        <v>70</v>
      </c>
      <c r="F190" s="43" t="s">
        <v>446</v>
      </c>
      <c r="G190" s="44" t="s">
        <v>453</v>
      </c>
      <c r="H190" s="89">
        <v>0.1</v>
      </c>
      <c r="I190" s="213"/>
      <c r="J190" s="31"/>
      <c r="K190" s="31"/>
      <c r="L190" s="31"/>
      <c r="M190" s="31"/>
      <c r="N190" s="31"/>
      <c r="O190" s="31"/>
      <c r="P190" s="31"/>
      <c r="Q190" s="31"/>
      <c r="R190" s="31"/>
      <c r="S190" s="31"/>
      <c r="T190" s="31"/>
      <c r="U190" s="31"/>
      <c r="V190" s="31"/>
      <c r="W190" s="31"/>
      <c r="X190" s="31"/>
      <c r="Y190" s="31"/>
      <c r="Z190" s="31"/>
      <c r="AA190" s="31"/>
      <c r="AB190" s="31"/>
      <c r="AC190" s="31"/>
      <c r="AD190" s="31">
        <v>1</v>
      </c>
      <c r="AE190" s="31"/>
      <c r="AF190" s="31"/>
      <c r="AG190" s="31"/>
      <c r="AH190" s="31">
        <f t="shared" si="8"/>
        <v>1</v>
      </c>
      <c r="AI190" s="62">
        <v>45231</v>
      </c>
      <c r="AJ190" s="62">
        <v>45260</v>
      </c>
      <c r="AK190" s="44" t="s">
        <v>454</v>
      </c>
      <c r="AL190" s="43" t="s">
        <v>429</v>
      </c>
      <c r="AM190" s="43" t="s">
        <v>612</v>
      </c>
      <c r="AN190" s="44" t="s">
        <v>711</v>
      </c>
      <c r="AO190" s="43" t="s">
        <v>430</v>
      </c>
    </row>
    <row r="191" spans="1:41" s="1" customFormat="1" ht="60" hidden="1" x14ac:dyDescent="0.25">
      <c r="A191" s="43" t="s">
        <v>40</v>
      </c>
      <c r="B191" s="60" t="s">
        <v>203</v>
      </c>
      <c r="C191" s="60">
        <v>424</v>
      </c>
      <c r="D191" s="61" t="s">
        <v>70</v>
      </c>
      <c r="E191" s="61" t="s">
        <v>70</v>
      </c>
      <c r="F191" s="43" t="s">
        <v>446</v>
      </c>
      <c r="G191" s="44" t="s">
        <v>455</v>
      </c>
      <c r="H191" s="89">
        <v>0.1</v>
      </c>
      <c r="I191" s="213"/>
      <c r="J191" s="31"/>
      <c r="K191" s="31"/>
      <c r="L191" s="31"/>
      <c r="M191" s="31"/>
      <c r="N191" s="31"/>
      <c r="O191" s="31"/>
      <c r="P191" s="31"/>
      <c r="Q191" s="31"/>
      <c r="R191" s="31"/>
      <c r="S191" s="31"/>
      <c r="T191" s="31"/>
      <c r="U191" s="31"/>
      <c r="V191" s="31"/>
      <c r="W191" s="31"/>
      <c r="X191" s="31"/>
      <c r="Y191" s="31"/>
      <c r="Z191" s="31"/>
      <c r="AA191" s="31"/>
      <c r="AB191" s="31"/>
      <c r="AC191" s="31"/>
      <c r="AD191" s="31">
        <v>1</v>
      </c>
      <c r="AE191" s="31"/>
      <c r="AF191" s="31"/>
      <c r="AG191" s="31"/>
      <c r="AH191" s="31">
        <f t="shared" si="8"/>
        <v>1</v>
      </c>
      <c r="AI191" s="62">
        <v>45231</v>
      </c>
      <c r="AJ191" s="62">
        <v>45260</v>
      </c>
      <c r="AK191" s="44" t="s">
        <v>454</v>
      </c>
      <c r="AL191" s="43" t="s">
        <v>429</v>
      </c>
      <c r="AM191" s="43" t="s">
        <v>612</v>
      </c>
      <c r="AN191" s="44" t="s">
        <v>711</v>
      </c>
      <c r="AO191" s="43" t="s">
        <v>430</v>
      </c>
    </row>
    <row r="192" spans="1:41" s="1" customFormat="1" ht="108.75" hidden="1" customHeight="1" x14ac:dyDescent="0.25">
      <c r="A192" s="43" t="s">
        <v>40</v>
      </c>
      <c r="B192" s="60" t="s">
        <v>203</v>
      </c>
      <c r="C192" s="60">
        <v>424</v>
      </c>
      <c r="D192" s="61" t="s">
        <v>70</v>
      </c>
      <c r="E192" s="61" t="s">
        <v>70</v>
      </c>
      <c r="F192" s="43" t="s">
        <v>446</v>
      </c>
      <c r="G192" s="44" t="s">
        <v>456</v>
      </c>
      <c r="H192" s="89">
        <v>0.1</v>
      </c>
      <c r="I192" s="213"/>
      <c r="J192" s="31"/>
      <c r="K192" s="31"/>
      <c r="L192" s="31">
        <v>0.15</v>
      </c>
      <c r="M192" s="31"/>
      <c r="N192" s="31">
        <v>0.25</v>
      </c>
      <c r="O192" s="31"/>
      <c r="P192" s="31"/>
      <c r="Q192" s="31"/>
      <c r="R192" s="31">
        <v>0.15</v>
      </c>
      <c r="S192" s="31"/>
      <c r="T192" s="31">
        <v>0.2</v>
      </c>
      <c r="U192" s="31"/>
      <c r="V192" s="31">
        <v>0.25</v>
      </c>
      <c r="W192" s="31"/>
      <c r="X192" s="31"/>
      <c r="Y192" s="31"/>
      <c r="Z192" s="31"/>
      <c r="AA192" s="31"/>
      <c r="AB192" s="31"/>
      <c r="AC192" s="31"/>
      <c r="AD192" s="31"/>
      <c r="AE192" s="31"/>
      <c r="AF192" s="31"/>
      <c r="AG192" s="31"/>
      <c r="AH192" s="31">
        <f t="shared" si="8"/>
        <v>1</v>
      </c>
      <c r="AI192" s="62">
        <v>44958</v>
      </c>
      <c r="AJ192" s="62">
        <v>45138</v>
      </c>
      <c r="AK192" s="44" t="s">
        <v>457</v>
      </c>
      <c r="AL192" s="43" t="s">
        <v>429</v>
      </c>
      <c r="AM192" s="43" t="s">
        <v>612</v>
      </c>
      <c r="AN192" s="44" t="s">
        <v>711</v>
      </c>
      <c r="AO192" s="43" t="s">
        <v>430</v>
      </c>
    </row>
    <row r="193" spans="1:41" s="175" customFormat="1" ht="114.75" hidden="1" customHeight="1" x14ac:dyDescent="0.25">
      <c r="A193" s="158" t="s">
        <v>40</v>
      </c>
      <c r="B193" s="159" t="s">
        <v>203</v>
      </c>
      <c r="C193" s="159">
        <v>424</v>
      </c>
      <c r="D193" s="173" t="s">
        <v>70</v>
      </c>
      <c r="E193" s="173" t="s">
        <v>70</v>
      </c>
      <c r="F193" s="158" t="s">
        <v>446</v>
      </c>
      <c r="G193" s="158" t="s">
        <v>801</v>
      </c>
      <c r="H193" s="174">
        <v>0.1</v>
      </c>
      <c r="I193" s="213"/>
      <c r="J193" s="161"/>
      <c r="K193" s="161"/>
      <c r="L193" s="161"/>
      <c r="M193" s="161"/>
      <c r="N193" s="161">
        <v>0.1</v>
      </c>
      <c r="O193" s="161"/>
      <c r="P193" s="161">
        <v>0.1</v>
      </c>
      <c r="Q193" s="161"/>
      <c r="R193" s="161">
        <v>0.1</v>
      </c>
      <c r="S193" s="161"/>
      <c r="T193" s="161">
        <v>0.1</v>
      </c>
      <c r="U193" s="161"/>
      <c r="V193" s="161">
        <v>0.1</v>
      </c>
      <c r="W193" s="161"/>
      <c r="X193" s="161">
        <v>0.1</v>
      </c>
      <c r="Y193" s="161"/>
      <c r="Z193" s="161">
        <v>0.1</v>
      </c>
      <c r="AA193" s="161"/>
      <c r="AB193" s="161">
        <v>0.1</v>
      </c>
      <c r="AC193" s="161"/>
      <c r="AD193" s="161">
        <v>0.1</v>
      </c>
      <c r="AE193" s="161"/>
      <c r="AF193" s="161">
        <v>0.1</v>
      </c>
      <c r="AG193" s="161"/>
      <c r="AH193" s="161">
        <f t="shared" si="8"/>
        <v>0.99999999999999989</v>
      </c>
      <c r="AI193" s="168">
        <v>44986</v>
      </c>
      <c r="AJ193" s="168">
        <v>45275</v>
      </c>
      <c r="AK193" s="160" t="s">
        <v>458</v>
      </c>
      <c r="AL193" s="158" t="s">
        <v>429</v>
      </c>
      <c r="AM193" s="158" t="s">
        <v>612</v>
      </c>
      <c r="AN193" s="160" t="s">
        <v>711</v>
      </c>
      <c r="AO193" s="158" t="s">
        <v>430</v>
      </c>
    </row>
    <row r="194" spans="1:41" s="1" customFormat="1" ht="60" hidden="1" x14ac:dyDescent="0.25">
      <c r="A194" s="43" t="s">
        <v>40</v>
      </c>
      <c r="B194" s="60" t="s">
        <v>203</v>
      </c>
      <c r="C194" s="60">
        <v>424</v>
      </c>
      <c r="D194" s="61" t="s">
        <v>70</v>
      </c>
      <c r="E194" s="61" t="s">
        <v>70</v>
      </c>
      <c r="F194" s="43" t="s">
        <v>446</v>
      </c>
      <c r="G194" s="43" t="s">
        <v>459</v>
      </c>
      <c r="H194" s="89">
        <v>0.3</v>
      </c>
      <c r="I194" s="214"/>
      <c r="J194" s="31"/>
      <c r="K194" s="31"/>
      <c r="L194" s="31"/>
      <c r="M194" s="31"/>
      <c r="N194" s="31">
        <v>0.15</v>
      </c>
      <c r="O194" s="31"/>
      <c r="P194" s="31">
        <v>0.15</v>
      </c>
      <c r="Q194" s="31"/>
      <c r="R194" s="31">
        <v>0.1</v>
      </c>
      <c r="S194" s="31"/>
      <c r="T194" s="31">
        <v>0.1</v>
      </c>
      <c r="U194" s="31"/>
      <c r="V194" s="31">
        <v>0.1</v>
      </c>
      <c r="W194" s="31"/>
      <c r="X194" s="31">
        <v>0.1</v>
      </c>
      <c r="Y194" s="31"/>
      <c r="Z194" s="31">
        <v>0.1</v>
      </c>
      <c r="AA194" s="31"/>
      <c r="AB194" s="31">
        <v>0.1</v>
      </c>
      <c r="AC194" s="31"/>
      <c r="AD194" s="31">
        <v>0.1</v>
      </c>
      <c r="AE194" s="31"/>
      <c r="AF194" s="31"/>
      <c r="AG194" s="31"/>
      <c r="AH194" s="31">
        <f t="shared" si="8"/>
        <v>0.99999999999999989</v>
      </c>
      <c r="AI194" s="62">
        <v>44986</v>
      </c>
      <c r="AJ194" s="62">
        <v>45272</v>
      </c>
      <c r="AK194" s="44" t="s">
        <v>460</v>
      </c>
      <c r="AL194" s="43" t="s">
        <v>429</v>
      </c>
      <c r="AM194" s="43" t="s">
        <v>612</v>
      </c>
      <c r="AN194" s="44" t="s">
        <v>711</v>
      </c>
      <c r="AO194" s="43" t="s">
        <v>430</v>
      </c>
    </row>
    <row r="195" spans="1:41" s="1" customFormat="1" ht="60" hidden="1" x14ac:dyDescent="0.25">
      <c r="A195" s="43" t="s">
        <v>40</v>
      </c>
      <c r="B195" s="60" t="s">
        <v>203</v>
      </c>
      <c r="C195" s="60">
        <v>424</v>
      </c>
      <c r="D195" s="60" t="s">
        <v>70</v>
      </c>
      <c r="E195" s="60" t="s">
        <v>70</v>
      </c>
      <c r="F195" s="43" t="s">
        <v>446</v>
      </c>
      <c r="G195" s="43" t="s">
        <v>628</v>
      </c>
      <c r="H195" s="89">
        <v>1</v>
      </c>
      <c r="I195" s="63">
        <f>+H195</f>
        <v>1</v>
      </c>
      <c r="J195" s="60"/>
      <c r="K195" s="60"/>
      <c r="L195" s="60"/>
      <c r="M195" s="60"/>
      <c r="N195" s="60"/>
      <c r="O195" s="60"/>
      <c r="P195" s="63">
        <v>0.25</v>
      </c>
      <c r="Q195" s="60"/>
      <c r="R195" s="60"/>
      <c r="S195" s="60"/>
      <c r="T195" s="60"/>
      <c r="U195" s="60"/>
      <c r="V195" s="63">
        <v>0.25</v>
      </c>
      <c r="W195" s="60"/>
      <c r="X195" s="60"/>
      <c r="Y195" s="60"/>
      <c r="Z195" s="60"/>
      <c r="AA195" s="60"/>
      <c r="AB195" s="63">
        <v>0.25</v>
      </c>
      <c r="AC195" s="60"/>
      <c r="AD195" s="60"/>
      <c r="AE195" s="60"/>
      <c r="AF195" s="63">
        <v>0.25</v>
      </c>
      <c r="AG195" s="60"/>
      <c r="AH195" s="31">
        <f>+J195+L195+N195+P195+R195+T195+V195+X195+Z195+AB195+AD195+AF195</f>
        <v>1</v>
      </c>
      <c r="AI195" s="64">
        <v>45017</v>
      </c>
      <c r="AJ195" s="64">
        <v>45291</v>
      </c>
      <c r="AK195" s="43" t="s">
        <v>629</v>
      </c>
      <c r="AL195" s="43" t="s">
        <v>429</v>
      </c>
      <c r="AM195" s="43" t="s">
        <v>612</v>
      </c>
      <c r="AN195" s="44" t="s">
        <v>711</v>
      </c>
      <c r="AO195" s="43" t="s">
        <v>430</v>
      </c>
    </row>
    <row r="196" spans="1:41" s="36" customFormat="1" ht="134.25" hidden="1" customHeight="1" x14ac:dyDescent="0.25">
      <c r="A196" s="43" t="s">
        <v>40</v>
      </c>
      <c r="B196" s="60" t="s">
        <v>203</v>
      </c>
      <c r="C196" s="60">
        <v>424</v>
      </c>
      <c r="D196" s="226">
        <v>130</v>
      </c>
      <c r="E196" s="261">
        <v>3691930000</v>
      </c>
      <c r="F196" s="43" t="s">
        <v>662</v>
      </c>
      <c r="G196" s="44" t="s">
        <v>461</v>
      </c>
      <c r="H196" s="31">
        <v>0.1</v>
      </c>
      <c r="I196" s="240">
        <f>+H196+H197+H198+H199+H200+H201</f>
        <v>1</v>
      </c>
      <c r="J196" s="63"/>
      <c r="K196" s="63"/>
      <c r="L196" s="63"/>
      <c r="M196" s="63"/>
      <c r="N196" s="164">
        <v>0.3</v>
      </c>
      <c r="O196" s="164"/>
      <c r="P196" s="164">
        <v>0.4</v>
      </c>
      <c r="Q196" s="164"/>
      <c r="R196" s="164">
        <v>0.3</v>
      </c>
      <c r="S196" s="164"/>
      <c r="T196" s="164"/>
      <c r="U196" s="164"/>
      <c r="V196" s="164"/>
      <c r="W196" s="164"/>
      <c r="X196" s="164"/>
      <c r="Y196" s="164"/>
      <c r="Z196" s="164"/>
      <c r="AA196" s="164"/>
      <c r="AB196" s="164"/>
      <c r="AC196" s="164"/>
      <c r="AD196" s="164"/>
      <c r="AE196" s="164"/>
      <c r="AF196" s="164"/>
      <c r="AG196" s="159"/>
      <c r="AH196" s="164">
        <f>SUM(J196+L196+N196+P196+R196+T196+V196+X196+Z196+AB196+AD196+AF196)</f>
        <v>1</v>
      </c>
      <c r="AI196" s="162">
        <v>44986</v>
      </c>
      <c r="AJ196" s="162">
        <v>45076</v>
      </c>
      <c r="AK196" s="44" t="s">
        <v>462</v>
      </c>
      <c r="AL196" s="43" t="s">
        <v>463</v>
      </c>
      <c r="AM196" s="44" t="s">
        <v>464</v>
      </c>
      <c r="AN196" s="25" t="s">
        <v>465</v>
      </c>
      <c r="AO196" s="25" t="s">
        <v>785</v>
      </c>
    </row>
    <row r="197" spans="1:41" s="36" customFormat="1" ht="121.5" hidden="1" customHeight="1" x14ac:dyDescent="0.25">
      <c r="A197" s="43" t="s">
        <v>40</v>
      </c>
      <c r="B197" s="60" t="s">
        <v>203</v>
      </c>
      <c r="C197" s="60">
        <v>424</v>
      </c>
      <c r="D197" s="227"/>
      <c r="E197" s="262"/>
      <c r="F197" s="43" t="s">
        <v>662</v>
      </c>
      <c r="G197" s="44" t="s">
        <v>466</v>
      </c>
      <c r="H197" s="31">
        <v>0.2</v>
      </c>
      <c r="I197" s="257"/>
      <c r="J197" s="63"/>
      <c r="K197" s="63"/>
      <c r="L197" s="63"/>
      <c r="M197" s="63"/>
      <c r="N197" s="63"/>
      <c r="O197" s="63"/>
      <c r="P197" s="63">
        <v>0.3</v>
      </c>
      <c r="Q197" s="63"/>
      <c r="R197" s="63">
        <v>0.3</v>
      </c>
      <c r="S197" s="63"/>
      <c r="T197" s="63">
        <v>0.4</v>
      </c>
      <c r="U197" s="63"/>
      <c r="V197" s="63"/>
      <c r="W197" s="63"/>
      <c r="X197" s="63"/>
      <c r="Y197" s="63"/>
      <c r="Z197" s="63"/>
      <c r="AA197" s="63"/>
      <c r="AB197" s="63"/>
      <c r="AC197" s="63"/>
      <c r="AD197" s="63"/>
      <c r="AE197" s="63"/>
      <c r="AF197" s="63"/>
      <c r="AG197" s="60"/>
      <c r="AH197" s="63">
        <f t="shared" ref="AH197:AH204" si="10">SUM(J197+L197+N197+P197+R197+T197+V197+X197+Z197+AB197+AD197+AF197)</f>
        <v>1</v>
      </c>
      <c r="AI197" s="64">
        <v>45017</v>
      </c>
      <c r="AJ197" s="64">
        <v>45107</v>
      </c>
      <c r="AK197" s="44" t="s">
        <v>467</v>
      </c>
      <c r="AL197" s="43" t="s">
        <v>463</v>
      </c>
      <c r="AM197" s="44" t="s">
        <v>464</v>
      </c>
      <c r="AN197" s="25" t="s">
        <v>465</v>
      </c>
      <c r="AO197" s="25" t="s">
        <v>785</v>
      </c>
    </row>
    <row r="198" spans="1:41" s="36" customFormat="1" ht="126" hidden="1" customHeight="1" x14ac:dyDescent="0.25">
      <c r="A198" s="43" t="s">
        <v>40</v>
      </c>
      <c r="B198" s="60" t="s">
        <v>203</v>
      </c>
      <c r="C198" s="60">
        <v>424</v>
      </c>
      <c r="D198" s="227"/>
      <c r="E198" s="262"/>
      <c r="F198" s="43" t="s">
        <v>662</v>
      </c>
      <c r="G198" s="44" t="s">
        <v>468</v>
      </c>
      <c r="H198" s="31">
        <v>0.2</v>
      </c>
      <c r="I198" s="257"/>
      <c r="J198" s="63"/>
      <c r="K198" s="63"/>
      <c r="L198" s="63"/>
      <c r="M198" s="63"/>
      <c r="N198" s="63"/>
      <c r="O198" s="63"/>
      <c r="P198" s="63"/>
      <c r="Q198" s="63"/>
      <c r="R198" s="63"/>
      <c r="S198" s="63"/>
      <c r="T198" s="63">
        <v>0.5</v>
      </c>
      <c r="U198" s="63"/>
      <c r="V198" s="63">
        <v>0.5</v>
      </c>
      <c r="W198" s="63"/>
      <c r="X198" s="63"/>
      <c r="Y198" s="63"/>
      <c r="Z198" s="63"/>
      <c r="AA198" s="63"/>
      <c r="AB198" s="63"/>
      <c r="AC198" s="63"/>
      <c r="AD198" s="63"/>
      <c r="AE198" s="63"/>
      <c r="AF198" s="63"/>
      <c r="AG198" s="60"/>
      <c r="AH198" s="63">
        <f t="shared" si="10"/>
        <v>1</v>
      </c>
      <c r="AI198" s="64">
        <v>45078</v>
      </c>
      <c r="AJ198" s="64">
        <v>45138</v>
      </c>
      <c r="AK198" s="44" t="s">
        <v>469</v>
      </c>
      <c r="AL198" s="43" t="s">
        <v>463</v>
      </c>
      <c r="AM198" s="44" t="s">
        <v>464</v>
      </c>
      <c r="AN198" s="25" t="s">
        <v>465</v>
      </c>
      <c r="AO198" s="25" t="s">
        <v>785</v>
      </c>
    </row>
    <row r="199" spans="1:41" s="36" customFormat="1" ht="120.75" hidden="1" customHeight="1" x14ac:dyDescent="0.25">
      <c r="A199" s="43" t="s">
        <v>40</v>
      </c>
      <c r="B199" s="60" t="s">
        <v>203</v>
      </c>
      <c r="C199" s="60">
        <v>424</v>
      </c>
      <c r="D199" s="227"/>
      <c r="E199" s="262"/>
      <c r="F199" s="43" t="s">
        <v>662</v>
      </c>
      <c r="G199" s="44" t="s">
        <v>470</v>
      </c>
      <c r="H199" s="31">
        <v>0.25</v>
      </c>
      <c r="I199" s="257"/>
      <c r="J199" s="63"/>
      <c r="K199" s="63"/>
      <c r="L199" s="63"/>
      <c r="M199" s="63"/>
      <c r="N199" s="63"/>
      <c r="O199" s="63"/>
      <c r="P199" s="63"/>
      <c r="Q199" s="63"/>
      <c r="R199" s="63"/>
      <c r="S199" s="63"/>
      <c r="T199" s="63">
        <v>0.3</v>
      </c>
      <c r="U199" s="63"/>
      <c r="V199" s="63">
        <v>0.2</v>
      </c>
      <c r="W199" s="63"/>
      <c r="X199" s="63">
        <v>0.3</v>
      </c>
      <c r="Y199" s="63"/>
      <c r="Z199" s="63">
        <v>0.2</v>
      </c>
      <c r="AA199" s="63"/>
      <c r="AB199" s="63"/>
      <c r="AC199" s="63"/>
      <c r="AD199" s="63"/>
      <c r="AE199" s="63"/>
      <c r="AF199" s="63"/>
      <c r="AG199" s="60"/>
      <c r="AH199" s="63">
        <f t="shared" si="10"/>
        <v>1</v>
      </c>
      <c r="AI199" s="64">
        <v>45078</v>
      </c>
      <c r="AJ199" s="64">
        <v>45199</v>
      </c>
      <c r="AK199" s="44" t="s">
        <v>471</v>
      </c>
      <c r="AL199" s="43" t="s">
        <v>463</v>
      </c>
      <c r="AM199" s="44" t="s">
        <v>464</v>
      </c>
      <c r="AN199" s="25" t="s">
        <v>465</v>
      </c>
      <c r="AO199" s="25" t="s">
        <v>785</v>
      </c>
    </row>
    <row r="200" spans="1:41" s="36" customFormat="1" ht="119.25" hidden="1" customHeight="1" x14ac:dyDescent="0.25">
      <c r="A200" s="43" t="s">
        <v>40</v>
      </c>
      <c r="B200" s="60" t="s">
        <v>203</v>
      </c>
      <c r="C200" s="60">
        <v>424</v>
      </c>
      <c r="D200" s="227"/>
      <c r="E200" s="262"/>
      <c r="F200" s="43" t="s">
        <v>662</v>
      </c>
      <c r="G200" s="44" t="s">
        <v>472</v>
      </c>
      <c r="H200" s="31">
        <v>0.2</v>
      </c>
      <c r="I200" s="257"/>
      <c r="J200" s="63"/>
      <c r="K200" s="63"/>
      <c r="L200" s="63"/>
      <c r="M200" s="63"/>
      <c r="N200" s="63"/>
      <c r="O200" s="63"/>
      <c r="P200" s="63"/>
      <c r="Q200" s="63"/>
      <c r="R200" s="63"/>
      <c r="S200" s="63"/>
      <c r="T200" s="63"/>
      <c r="U200" s="63"/>
      <c r="V200" s="63"/>
      <c r="W200" s="63"/>
      <c r="X200" s="63">
        <v>0.5</v>
      </c>
      <c r="Y200" s="63"/>
      <c r="Z200" s="63">
        <v>0.4</v>
      </c>
      <c r="AA200" s="63"/>
      <c r="AB200" s="63"/>
      <c r="AC200" s="63"/>
      <c r="AD200" s="63">
        <v>0.1</v>
      </c>
      <c r="AE200" s="63"/>
      <c r="AF200" s="63"/>
      <c r="AG200" s="60"/>
      <c r="AH200" s="63">
        <f t="shared" si="10"/>
        <v>1</v>
      </c>
      <c r="AI200" s="64">
        <v>45139</v>
      </c>
      <c r="AJ200" s="64">
        <v>45260</v>
      </c>
      <c r="AK200" s="44" t="s">
        <v>473</v>
      </c>
      <c r="AL200" s="43" t="s">
        <v>463</v>
      </c>
      <c r="AM200" s="44" t="s">
        <v>464</v>
      </c>
      <c r="AN200" s="25" t="s">
        <v>465</v>
      </c>
      <c r="AO200" s="25" t="s">
        <v>785</v>
      </c>
    </row>
    <row r="201" spans="1:41" s="36" customFormat="1" ht="134.25" hidden="1" customHeight="1" x14ac:dyDescent="0.25">
      <c r="A201" s="43" t="s">
        <v>40</v>
      </c>
      <c r="B201" s="60" t="s">
        <v>203</v>
      </c>
      <c r="C201" s="60">
        <v>424</v>
      </c>
      <c r="D201" s="228"/>
      <c r="E201" s="262"/>
      <c r="F201" s="43" t="s">
        <v>662</v>
      </c>
      <c r="G201" s="44" t="s">
        <v>474</v>
      </c>
      <c r="H201" s="31">
        <v>0.05</v>
      </c>
      <c r="I201" s="258"/>
      <c r="J201" s="63"/>
      <c r="K201" s="63"/>
      <c r="L201" s="63"/>
      <c r="M201" s="63"/>
      <c r="N201" s="63"/>
      <c r="O201" s="63"/>
      <c r="P201" s="63"/>
      <c r="Q201" s="63"/>
      <c r="R201" s="63"/>
      <c r="S201" s="63"/>
      <c r="T201" s="63"/>
      <c r="U201" s="63"/>
      <c r="V201" s="63"/>
      <c r="W201" s="63"/>
      <c r="X201" s="30"/>
      <c r="Y201" s="63"/>
      <c r="Z201" s="30"/>
      <c r="AA201" s="63"/>
      <c r="AB201" s="63"/>
      <c r="AC201" s="63"/>
      <c r="AD201" s="63">
        <v>0.5</v>
      </c>
      <c r="AE201" s="63"/>
      <c r="AF201" s="63">
        <v>0.5</v>
      </c>
      <c r="AG201" s="60"/>
      <c r="AH201" s="63">
        <f>SUM(J201+L201+N201+P201+R201+T201+V201+AD201+AF201+AB201)</f>
        <v>1</v>
      </c>
      <c r="AI201" s="64">
        <v>45231</v>
      </c>
      <c r="AJ201" s="64">
        <v>45290</v>
      </c>
      <c r="AK201" s="44" t="s">
        <v>475</v>
      </c>
      <c r="AL201" s="43" t="s">
        <v>463</v>
      </c>
      <c r="AM201" s="44" t="s">
        <v>464</v>
      </c>
      <c r="AN201" s="25" t="s">
        <v>465</v>
      </c>
      <c r="AO201" s="25" t="s">
        <v>785</v>
      </c>
    </row>
    <row r="202" spans="1:41" s="36" customFormat="1" ht="105" hidden="1" x14ac:dyDescent="0.25">
      <c r="A202" s="43" t="s">
        <v>40</v>
      </c>
      <c r="B202" s="60" t="s">
        <v>203</v>
      </c>
      <c r="C202" s="60">
        <v>424</v>
      </c>
      <c r="D202" s="226">
        <v>183</v>
      </c>
      <c r="E202" s="262"/>
      <c r="F202" s="43" t="s">
        <v>662</v>
      </c>
      <c r="G202" s="44" t="s">
        <v>476</v>
      </c>
      <c r="H202" s="31">
        <v>0.2</v>
      </c>
      <c r="I202" s="240">
        <f>SUM(H202+H203+H204+H205+H206+H207)</f>
        <v>1</v>
      </c>
      <c r="J202" s="63"/>
      <c r="K202" s="63"/>
      <c r="L202" s="63"/>
      <c r="M202" s="63"/>
      <c r="N202" s="164">
        <v>0.4</v>
      </c>
      <c r="O202" s="164"/>
      <c r="P202" s="164">
        <v>0.3</v>
      </c>
      <c r="Q202" s="164"/>
      <c r="R202" s="176">
        <v>0.3</v>
      </c>
      <c r="S202" s="164"/>
      <c r="T202" s="164"/>
      <c r="U202" s="164"/>
      <c r="V202" s="164"/>
      <c r="W202" s="164"/>
      <c r="X202" s="164"/>
      <c r="Y202" s="164"/>
      <c r="Z202" s="164"/>
      <c r="AA202" s="164"/>
      <c r="AB202" s="164"/>
      <c r="AC202" s="164"/>
      <c r="AD202" s="164"/>
      <c r="AE202" s="164"/>
      <c r="AF202" s="164"/>
      <c r="AG202" s="164"/>
      <c r="AH202" s="164">
        <f>SUM(J202+L202+N202+P202+R202+T202+V202+AD202+AF202+AB202)</f>
        <v>1</v>
      </c>
      <c r="AI202" s="162">
        <v>44986</v>
      </c>
      <c r="AJ202" s="162">
        <v>45076</v>
      </c>
      <c r="AK202" s="44" t="s">
        <v>462</v>
      </c>
      <c r="AL202" s="43" t="s">
        <v>463</v>
      </c>
      <c r="AM202" s="44" t="s">
        <v>464</v>
      </c>
      <c r="AN202" s="25" t="s">
        <v>465</v>
      </c>
      <c r="AO202" s="25" t="s">
        <v>785</v>
      </c>
    </row>
    <row r="203" spans="1:41" s="36" customFormat="1" ht="90.75" hidden="1" x14ac:dyDescent="0.25">
      <c r="A203" s="43" t="s">
        <v>40</v>
      </c>
      <c r="B203" s="60" t="s">
        <v>203</v>
      </c>
      <c r="C203" s="60">
        <v>424</v>
      </c>
      <c r="D203" s="227"/>
      <c r="E203" s="262"/>
      <c r="F203" s="43" t="s">
        <v>662</v>
      </c>
      <c r="G203" s="44" t="s">
        <v>477</v>
      </c>
      <c r="H203" s="31">
        <v>0.05</v>
      </c>
      <c r="I203" s="227"/>
      <c r="J203" s="63"/>
      <c r="K203" s="63"/>
      <c r="L203" s="63"/>
      <c r="M203" s="63"/>
      <c r="N203" s="63"/>
      <c r="O203" s="63"/>
      <c r="P203" s="30"/>
      <c r="Q203" s="63"/>
      <c r="R203" s="63">
        <v>0.3</v>
      </c>
      <c r="S203" s="63"/>
      <c r="T203" s="63">
        <v>0.4</v>
      </c>
      <c r="U203" s="63"/>
      <c r="V203" s="63">
        <v>0.3</v>
      </c>
      <c r="W203" s="63"/>
      <c r="X203" s="63"/>
      <c r="Y203" s="63"/>
      <c r="Z203" s="63"/>
      <c r="AA203" s="63"/>
      <c r="AB203" s="63"/>
      <c r="AC203" s="63"/>
      <c r="AD203" s="63"/>
      <c r="AE203" s="63"/>
      <c r="AF203" s="63"/>
      <c r="AG203" s="63"/>
      <c r="AH203" s="63">
        <f>SUM(J203+L203+N203+P203+R203+T203+V203+AD203+AF203+AB203)</f>
        <v>1</v>
      </c>
      <c r="AI203" s="64">
        <v>45047</v>
      </c>
      <c r="AJ203" s="64">
        <v>45137</v>
      </c>
      <c r="AK203" s="44" t="s">
        <v>467</v>
      </c>
      <c r="AL203" s="43" t="s">
        <v>463</v>
      </c>
      <c r="AM203" s="44" t="s">
        <v>464</v>
      </c>
      <c r="AN203" s="25" t="s">
        <v>465</v>
      </c>
      <c r="AO203" s="25" t="s">
        <v>785</v>
      </c>
    </row>
    <row r="204" spans="1:41" s="36" customFormat="1" ht="90.75" hidden="1" x14ac:dyDescent="0.25">
      <c r="A204" s="43" t="s">
        <v>40</v>
      </c>
      <c r="B204" s="60" t="s">
        <v>203</v>
      </c>
      <c r="C204" s="60">
        <v>424</v>
      </c>
      <c r="D204" s="227"/>
      <c r="E204" s="262"/>
      <c r="F204" s="43" t="s">
        <v>662</v>
      </c>
      <c r="G204" s="44" t="s">
        <v>478</v>
      </c>
      <c r="H204" s="31">
        <v>0.25</v>
      </c>
      <c r="I204" s="227"/>
      <c r="J204" s="63"/>
      <c r="K204" s="63"/>
      <c r="L204" s="63"/>
      <c r="M204" s="63"/>
      <c r="N204" s="63"/>
      <c r="O204" s="63"/>
      <c r="P204" s="63"/>
      <c r="Q204" s="63"/>
      <c r="R204" s="63"/>
      <c r="S204" s="63"/>
      <c r="T204" s="63">
        <v>0.5</v>
      </c>
      <c r="U204" s="63"/>
      <c r="V204" s="63">
        <v>0.5</v>
      </c>
      <c r="W204" s="63"/>
      <c r="X204" s="63"/>
      <c r="Y204" s="63"/>
      <c r="Z204" s="63"/>
      <c r="AA204" s="63"/>
      <c r="AB204" s="63"/>
      <c r="AC204" s="63"/>
      <c r="AD204" s="63"/>
      <c r="AE204" s="63"/>
      <c r="AF204" s="63"/>
      <c r="AG204" s="63"/>
      <c r="AH204" s="63">
        <f t="shared" si="10"/>
        <v>1</v>
      </c>
      <c r="AI204" s="64">
        <v>45078</v>
      </c>
      <c r="AJ204" s="64">
        <v>45138</v>
      </c>
      <c r="AK204" s="44" t="s">
        <v>469</v>
      </c>
      <c r="AL204" s="43" t="s">
        <v>463</v>
      </c>
      <c r="AM204" s="44" t="s">
        <v>464</v>
      </c>
      <c r="AN204" s="25" t="s">
        <v>465</v>
      </c>
      <c r="AO204" s="25" t="s">
        <v>785</v>
      </c>
    </row>
    <row r="205" spans="1:41" s="36" customFormat="1" ht="150" hidden="1" x14ac:dyDescent="0.25">
      <c r="A205" s="43" t="s">
        <v>40</v>
      </c>
      <c r="B205" s="60" t="s">
        <v>203</v>
      </c>
      <c r="C205" s="60">
        <v>424</v>
      </c>
      <c r="D205" s="227"/>
      <c r="E205" s="262"/>
      <c r="F205" s="43" t="s">
        <v>662</v>
      </c>
      <c r="G205" s="44" t="s">
        <v>479</v>
      </c>
      <c r="H205" s="31">
        <v>0.25</v>
      </c>
      <c r="I205" s="227"/>
      <c r="J205" s="63"/>
      <c r="K205" s="63"/>
      <c r="L205" s="63"/>
      <c r="M205" s="63"/>
      <c r="N205" s="63"/>
      <c r="O205" s="63"/>
      <c r="P205" s="63"/>
      <c r="Q205" s="63"/>
      <c r="R205" s="30"/>
      <c r="S205" s="63"/>
      <c r="T205" s="63">
        <v>0.3</v>
      </c>
      <c r="U205" s="63"/>
      <c r="V205" s="63">
        <v>0.2</v>
      </c>
      <c r="W205" s="63"/>
      <c r="X205" s="63">
        <v>0.3</v>
      </c>
      <c r="Y205" s="63"/>
      <c r="Z205" s="63">
        <v>0.2</v>
      </c>
      <c r="AA205" s="63"/>
      <c r="AB205" s="63"/>
      <c r="AC205" s="63"/>
      <c r="AD205" s="63"/>
      <c r="AE205" s="63"/>
      <c r="AF205" s="63"/>
      <c r="AG205" s="63"/>
      <c r="AH205" s="63">
        <f>SUM(J205+L205+N205+P205+X205+T205+V205+Z205+AB205+AD205+AF205)</f>
        <v>1</v>
      </c>
      <c r="AI205" s="64">
        <v>45078</v>
      </c>
      <c r="AJ205" s="64">
        <v>45199</v>
      </c>
      <c r="AK205" s="44" t="s">
        <v>480</v>
      </c>
      <c r="AL205" s="43" t="s">
        <v>463</v>
      </c>
      <c r="AM205" s="44" t="s">
        <v>464</v>
      </c>
      <c r="AN205" s="25" t="s">
        <v>465</v>
      </c>
      <c r="AO205" s="25" t="s">
        <v>785</v>
      </c>
    </row>
    <row r="206" spans="1:41" s="36" customFormat="1" ht="90.75" hidden="1" x14ac:dyDescent="0.25">
      <c r="A206" s="43" t="s">
        <v>40</v>
      </c>
      <c r="B206" s="60" t="s">
        <v>203</v>
      </c>
      <c r="C206" s="60">
        <v>424</v>
      </c>
      <c r="D206" s="227"/>
      <c r="E206" s="262"/>
      <c r="F206" s="43" t="s">
        <v>662</v>
      </c>
      <c r="G206" s="44" t="s">
        <v>481</v>
      </c>
      <c r="H206" s="31">
        <v>0.2</v>
      </c>
      <c r="I206" s="227"/>
      <c r="J206" s="63"/>
      <c r="K206" s="63"/>
      <c r="L206" s="63"/>
      <c r="M206" s="63"/>
      <c r="N206" s="63"/>
      <c r="O206" s="63"/>
      <c r="P206" s="63"/>
      <c r="Q206" s="63"/>
      <c r="R206" s="63"/>
      <c r="S206" s="63"/>
      <c r="T206" s="30"/>
      <c r="U206" s="63"/>
      <c r="V206" s="30"/>
      <c r="W206" s="63"/>
      <c r="X206" s="63">
        <v>0.5</v>
      </c>
      <c r="Y206" s="63"/>
      <c r="Z206" s="63">
        <v>0.4</v>
      </c>
      <c r="AA206" s="63"/>
      <c r="AB206" s="63"/>
      <c r="AC206" s="63"/>
      <c r="AD206" s="63">
        <v>0.1</v>
      </c>
      <c r="AE206" s="63"/>
      <c r="AF206" s="63"/>
      <c r="AG206" s="63"/>
      <c r="AH206" s="63">
        <f>SUM(J206+L206+N206+P206+R206+X206+AD206+AB206+AF206+Z206)</f>
        <v>1</v>
      </c>
      <c r="AI206" s="64">
        <v>45139</v>
      </c>
      <c r="AJ206" s="64">
        <v>45260</v>
      </c>
      <c r="AK206" s="44" t="s">
        <v>473</v>
      </c>
      <c r="AL206" s="43" t="s">
        <v>463</v>
      </c>
      <c r="AM206" s="44" t="s">
        <v>464</v>
      </c>
      <c r="AN206" s="25" t="s">
        <v>465</v>
      </c>
      <c r="AO206" s="25" t="s">
        <v>785</v>
      </c>
    </row>
    <row r="207" spans="1:41" s="36" customFormat="1" ht="90.75" hidden="1" x14ac:dyDescent="0.25">
      <c r="A207" s="43" t="s">
        <v>40</v>
      </c>
      <c r="B207" s="60" t="s">
        <v>203</v>
      </c>
      <c r="C207" s="60">
        <v>424</v>
      </c>
      <c r="D207" s="228"/>
      <c r="E207" s="263"/>
      <c r="F207" s="84" t="s">
        <v>662</v>
      </c>
      <c r="G207" s="46" t="s">
        <v>482</v>
      </c>
      <c r="H207" s="37">
        <v>0.05</v>
      </c>
      <c r="I207" s="227"/>
      <c r="J207" s="85"/>
      <c r="K207" s="85"/>
      <c r="L207" s="85"/>
      <c r="M207" s="85"/>
      <c r="N207" s="85"/>
      <c r="O207" s="85"/>
      <c r="P207" s="85"/>
      <c r="Q207" s="85"/>
      <c r="R207" s="85"/>
      <c r="S207" s="85"/>
      <c r="T207" s="85"/>
      <c r="U207" s="85"/>
      <c r="V207" s="85"/>
      <c r="W207" s="85"/>
      <c r="X207" s="30"/>
      <c r="Y207" s="85"/>
      <c r="Z207" s="30"/>
      <c r="AA207" s="85"/>
      <c r="AB207" s="85"/>
      <c r="AC207" s="85"/>
      <c r="AD207" s="85">
        <v>0.5</v>
      </c>
      <c r="AE207" s="85"/>
      <c r="AF207" s="85">
        <v>0.5</v>
      </c>
      <c r="AG207" s="85"/>
      <c r="AH207" s="85">
        <f>SUM(J207+L207+N207+P207+R207+X207+AD207+AB207+AF207+Z207)</f>
        <v>1</v>
      </c>
      <c r="AI207" s="86">
        <v>45231</v>
      </c>
      <c r="AJ207" s="86">
        <v>45290</v>
      </c>
      <c r="AK207" s="46" t="s">
        <v>475</v>
      </c>
      <c r="AL207" s="84" t="s">
        <v>463</v>
      </c>
      <c r="AM207" s="46" t="s">
        <v>464</v>
      </c>
      <c r="AN207" s="25" t="s">
        <v>465</v>
      </c>
      <c r="AO207" s="25" t="s">
        <v>785</v>
      </c>
    </row>
    <row r="208" spans="1:41" s="36" customFormat="1" ht="98.25" hidden="1" customHeight="1" x14ac:dyDescent="0.25">
      <c r="A208" s="43" t="s">
        <v>40</v>
      </c>
      <c r="B208" s="60" t="s">
        <v>203</v>
      </c>
      <c r="C208" s="60">
        <v>420</v>
      </c>
      <c r="D208" s="60" t="s">
        <v>70</v>
      </c>
      <c r="E208" s="60" t="s">
        <v>70</v>
      </c>
      <c r="F208" s="43" t="s">
        <v>483</v>
      </c>
      <c r="G208" s="44" t="s">
        <v>484</v>
      </c>
      <c r="H208" s="31">
        <v>0.2</v>
      </c>
      <c r="I208" s="240">
        <v>1</v>
      </c>
      <c r="J208" s="63"/>
      <c r="K208" s="63"/>
      <c r="L208" s="63"/>
      <c r="M208" s="63"/>
      <c r="N208" s="63"/>
      <c r="O208" s="63"/>
      <c r="P208" s="63">
        <v>0.15</v>
      </c>
      <c r="Q208" s="63"/>
      <c r="R208" s="63">
        <v>0.25</v>
      </c>
      <c r="S208" s="63"/>
      <c r="T208" s="63">
        <v>0.3</v>
      </c>
      <c r="U208" s="63"/>
      <c r="V208" s="63">
        <v>0.3</v>
      </c>
      <c r="W208" s="63"/>
      <c r="X208" s="56"/>
      <c r="Y208" s="63"/>
      <c r="Z208" s="56"/>
      <c r="AA208" s="63"/>
      <c r="AB208" s="63"/>
      <c r="AC208" s="63"/>
      <c r="AD208" s="63"/>
      <c r="AE208" s="63"/>
      <c r="AF208" s="63"/>
      <c r="AG208" s="63"/>
      <c r="AH208" s="85">
        <f>SUM(J208+L208+N208+P208+R208+T208+AD208+AB208+AF208+V208)</f>
        <v>1</v>
      </c>
      <c r="AI208" s="64">
        <v>45017</v>
      </c>
      <c r="AJ208" s="64">
        <v>45137</v>
      </c>
      <c r="AK208" s="44" t="s">
        <v>485</v>
      </c>
      <c r="AL208" s="84" t="s">
        <v>463</v>
      </c>
      <c r="AM208" s="46" t="s">
        <v>464</v>
      </c>
      <c r="AN208" s="25" t="s">
        <v>465</v>
      </c>
      <c r="AO208" s="25" t="s">
        <v>785</v>
      </c>
    </row>
    <row r="209" spans="1:41" s="35" customFormat="1" ht="85.5" hidden="1" customHeight="1" x14ac:dyDescent="0.25">
      <c r="A209" s="43" t="s">
        <v>40</v>
      </c>
      <c r="B209" s="60" t="s">
        <v>203</v>
      </c>
      <c r="C209" s="60">
        <v>420</v>
      </c>
      <c r="D209" s="60" t="s">
        <v>70</v>
      </c>
      <c r="E209" s="60" t="s">
        <v>70</v>
      </c>
      <c r="F209" s="43" t="s">
        <v>483</v>
      </c>
      <c r="G209" s="44" t="s">
        <v>486</v>
      </c>
      <c r="H209" s="31">
        <v>0.15</v>
      </c>
      <c r="I209" s="257"/>
      <c r="J209" s="63"/>
      <c r="K209" s="63"/>
      <c r="L209" s="63"/>
      <c r="M209" s="63"/>
      <c r="N209" s="63">
        <v>0.15</v>
      </c>
      <c r="O209" s="63"/>
      <c r="P209" s="63">
        <v>0.25</v>
      </c>
      <c r="Q209" s="63"/>
      <c r="R209" s="63">
        <v>0.3</v>
      </c>
      <c r="S209" s="63"/>
      <c r="T209" s="63">
        <v>0.3</v>
      </c>
      <c r="U209" s="63"/>
      <c r="V209" s="63"/>
      <c r="W209" s="63"/>
      <c r="X209" s="56"/>
      <c r="Y209" s="63"/>
      <c r="Z209" s="56"/>
      <c r="AA209" s="63"/>
      <c r="AB209" s="63"/>
      <c r="AC209" s="63"/>
      <c r="AD209" s="63"/>
      <c r="AE209" s="63"/>
      <c r="AF209" s="63"/>
      <c r="AG209" s="63"/>
      <c r="AH209" s="85">
        <f>SUM(J209+L209+N209+P209+R209+T209+AD209+AB209+AF209+V209+X209+Z209)</f>
        <v>1</v>
      </c>
      <c r="AI209" s="64">
        <v>44986</v>
      </c>
      <c r="AJ209" s="64">
        <v>45107</v>
      </c>
      <c r="AK209" s="44" t="s">
        <v>485</v>
      </c>
      <c r="AL209" s="43" t="s">
        <v>463</v>
      </c>
      <c r="AM209" s="44" t="s">
        <v>464</v>
      </c>
      <c r="AN209" s="25" t="s">
        <v>465</v>
      </c>
      <c r="AO209" s="25" t="s">
        <v>785</v>
      </c>
    </row>
    <row r="210" spans="1:41" s="35" customFormat="1" ht="85.5" hidden="1" customHeight="1" x14ac:dyDescent="0.25">
      <c r="A210" s="43" t="s">
        <v>40</v>
      </c>
      <c r="B210" s="60" t="s">
        <v>203</v>
      </c>
      <c r="C210" s="60">
        <v>420</v>
      </c>
      <c r="D210" s="60" t="s">
        <v>70</v>
      </c>
      <c r="E210" s="60" t="s">
        <v>70</v>
      </c>
      <c r="F210" s="43" t="s">
        <v>483</v>
      </c>
      <c r="G210" s="44" t="s">
        <v>487</v>
      </c>
      <c r="H210" s="31">
        <v>0.1</v>
      </c>
      <c r="I210" s="257"/>
      <c r="J210" s="63"/>
      <c r="K210" s="63"/>
      <c r="L210" s="63"/>
      <c r="M210" s="63"/>
      <c r="N210" s="63"/>
      <c r="O210" s="63"/>
      <c r="P210" s="63"/>
      <c r="Q210" s="63"/>
      <c r="R210" s="63"/>
      <c r="S210" s="63"/>
      <c r="T210" s="63"/>
      <c r="U210" s="63"/>
      <c r="V210" s="63"/>
      <c r="W210" s="63"/>
      <c r="X210" s="87">
        <v>0.2</v>
      </c>
      <c r="Y210" s="63"/>
      <c r="Z210" s="87">
        <v>0.2</v>
      </c>
      <c r="AA210" s="63"/>
      <c r="AB210" s="63">
        <v>0.6</v>
      </c>
      <c r="AC210" s="63"/>
      <c r="AD210" s="63"/>
      <c r="AE210" s="63"/>
      <c r="AF210" s="63"/>
      <c r="AG210" s="63"/>
      <c r="AH210" s="85">
        <f>SUM(J210+L210+N210+P210+R210+T210+AD210+AB210+AF210+V210+X210+Z210)</f>
        <v>1</v>
      </c>
      <c r="AI210" s="64">
        <v>45139</v>
      </c>
      <c r="AJ210" s="64">
        <v>45230</v>
      </c>
      <c r="AK210" s="44" t="s">
        <v>485</v>
      </c>
      <c r="AL210" s="43" t="s">
        <v>463</v>
      </c>
      <c r="AM210" s="44" t="s">
        <v>464</v>
      </c>
      <c r="AN210" s="25" t="s">
        <v>465</v>
      </c>
      <c r="AO210" s="25" t="s">
        <v>785</v>
      </c>
    </row>
    <row r="211" spans="1:41" s="35" customFormat="1" ht="85.5" hidden="1" customHeight="1" x14ac:dyDescent="0.25">
      <c r="A211" s="43" t="s">
        <v>40</v>
      </c>
      <c r="B211" s="60" t="s">
        <v>203</v>
      </c>
      <c r="C211" s="60">
        <v>420</v>
      </c>
      <c r="D211" s="60" t="s">
        <v>70</v>
      </c>
      <c r="E211" s="60" t="s">
        <v>70</v>
      </c>
      <c r="F211" s="43" t="s">
        <v>483</v>
      </c>
      <c r="G211" s="44" t="s">
        <v>488</v>
      </c>
      <c r="H211" s="31">
        <v>0.1</v>
      </c>
      <c r="I211" s="257"/>
      <c r="J211" s="63"/>
      <c r="K211" s="63"/>
      <c r="L211" s="63"/>
      <c r="M211" s="63"/>
      <c r="N211" s="63"/>
      <c r="O211" s="63"/>
      <c r="P211" s="63">
        <v>0.1</v>
      </c>
      <c r="Q211" s="63"/>
      <c r="R211" s="63">
        <v>0.1</v>
      </c>
      <c r="S211" s="63"/>
      <c r="T211" s="63">
        <v>0.1</v>
      </c>
      <c r="U211" s="63"/>
      <c r="V211" s="63">
        <v>0.1</v>
      </c>
      <c r="W211" s="63"/>
      <c r="X211" s="63">
        <v>0.1</v>
      </c>
      <c r="Y211" s="63"/>
      <c r="Z211" s="87">
        <v>0.1</v>
      </c>
      <c r="AA211" s="63"/>
      <c r="AB211" s="63">
        <v>0.1</v>
      </c>
      <c r="AC211" s="63"/>
      <c r="AD211" s="63">
        <v>0.2</v>
      </c>
      <c r="AE211" s="63"/>
      <c r="AF211" s="63">
        <v>0.1</v>
      </c>
      <c r="AG211" s="63"/>
      <c r="AH211" s="85">
        <f>SUM(J211+L211+N211+P211+R211+T211+AD211+AB211+AF211+V211+X211+Z211)</f>
        <v>0.99999999999999989</v>
      </c>
      <c r="AI211" s="64">
        <v>45017</v>
      </c>
      <c r="AJ211" s="64">
        <v>45291</v>
      </c>
      <c r="AK211" s="44" t="s">
        <v>489</v>
      </c>
      <c r="AL211" s="43" t="s">
        <v>463</v>
      </c>
      <c r="AM211" s="44" t="s">
        <v>464</v>
      </c>
      <c r="AN211" s="25" t="s">
        <v>465</v>
      </c>
      <c r="AO211" s="25" t="s">
        <v>785</v>
      </c>
    </row>
    <row r="212" spans="1:41" s="35" customFormat="1" ht="165" hidden="1" x14ac:dyDescent="0.25">
      <c r="A212" s="43" t="s">
        <v>40</v>
      </c>
      <c r="B212" s="60" t="s">
        <v>203</v>
      </c>
      <c r="C212" s="60">
        <v>420</v>
      </c>
      <c r="D212" s="60" t="s">
        <v>70</v>
      </c>
      <c r="E212" s="60" t="s">
        <v>70</v>
      </c>
      <c r="F212" s="43" t="s">
        <v>483</v>
      </c>
      <c r="G212" s="43" t="s">
        <v>490</v>
      </c>
      <c r="H212" s="63">
        <v>0.05</v>
      </c>
      <c r="I212" s="257"/>
      <c r="J212" s="60"/>
      <c r="K212" s="60"/>
      <c r="L212" s="60"/>
      <c r="M212" s="60"/>
      <c r="N212" s="30"/>
      <c r="O212" s="60"/>
      <c r="P212" s="63">
        <v>0.25</v>
      </c>
      <c r="Q212" s="60"/>
      <c r="R212" s="60"/>
      <c r="S212" s="60"/>
      <c r="T212" s="30"/>
      <c r="U212" s="60"/>
      <c r="V212" s="63">
        <v>0.25</v>
      </c>
      <c r="W212" s="60"/>
      <c r="X212" s="63"/>
      <c r="Y212" s="60"/>
      <c r="Z212" s="30"/>
      <c r="AA212" s="60"/>
      <c r="AB212" s="63">
        <v>0.25</v>
      </c>
      <c r="AC212" s="60"/>
      <c r="AD212" s="60"/>
      <c r="AE212" s="60"/>
      <c r="AF212" s="63">
        <v>0.25</v>
      </c>
      <c r="AG212" s="60"/>
      <c r="AH212" s="85">
        <f t="shared" ref="AH212:AH214" si="11">SUM(J212+L212+N212+P212+R212+T212+AD212+AB212+AF212+V212+X212+Z212)</f>
        <v>1</v>
      </c>
      <c r="AI212" s="64">
        <v>45017</v>
      </c>
      <c r="AJ212" s="64">
        <v>45291</v>
      </c>
      <c r="AK212" s="43" t="s">
        <v>491</v>
      </c>
      <c r="AL212" s="43" t="s">
        <v>463</v>
      </c>
      <c r="AM212" s="44" t="s">
        <v>464</v>
      </c>
      <c r="AN212" s="25" t="s">
        <v>465</v>
      </c>
      <c r="AO212" s="25" t="s">
        <v>785</v>
      </c>
    </row>
    <row r="213" spans="1:41" s="35" customFormat="1" ht="60" hidden="1" x14ac:dyDescent="0.25">
      <c r="A213" s="43" t="s">
        <v>40</v>
      </c>
      <c r="B213" s="60" t="s">
        <v>203</v>
      </c>
      <c r="C213" s="60">
        <v>420</v>
      </c>
      <c r="D213" s="60" t="s">
        <v>70</v>
      </c>
      <c r="E213" s="60" t="s">
        <v>70</v>
      </c>
      <c r="F213" s="43" t="s">
        <v>483</v>
      </c>
      <c r="G213" s="43" t="s">
        <v>492</v>
      </c>
      <c r="H213" s="63">
        <v>0.15</v>
      </c>
      <c r="I213" s="257"/>
      <c r="J213" s="60"/>
      <c r="K213" s="60"/>
      <c r="L213" s="60"/>
      <c r="M213" s="60"/>
      <c r="N213" s="60"/>
      <c r="O213" s="60"/>
      <c r="P213" s="60"/>
      <c r="Q213" s="60"/>
      <c r="R213" s="60"/>
      <c r="S213" s="60"/>
      <c r="T213" s="60"/>
      <c r="U213" s="60"/>
      <c r="V213" s="60"/>
      <c r="W213" s="60"/>
      <c r="X213" s="63">
        <v>0.25</v>
      </c>
      <c r="Y213" s="60"/>
      <c r="Z213" s="63">
        <v>0.25</v>
      </c>
      <c r="AA213" s="60"/>
      <c r="AB213" s="63">
        <v>0.25</v>
      </c>
      <c r="AC213" s="60"/>
      <c r="AD213" s="63">
        <v>0.25</v>
      </c>
      <c r="AE213" s="60"/>
      <c r="AF213" s="60"/>
      <c r="AG213" s="60"/>
      <c r="AH213" s="85">
        <f t="shared" si="11"/>
        <v>1</v>
      </c>
      <c r="AI213" s="64">
        <v>45139</v>
      </c>
      <c r="AJ213" s="64">
        <v>45260</v>
      </c>
      <c r="AK213" s="43" t="s">
        <v>493</v>
      </c>
      <c r="AL213" s="43" t="s">
        <v>463</v>
      </c>
      <c r="AM213" s="44" t="s">
        <v>464</v>
      </c>
      <c r="AN213" s="25" t="s">
        <v>465</v>
      </c>
      <c r="AO213" s="25" t="s">
        <v>785</v>
      </c>
    </row>
    <row r="214" spans="1:41" s="35" customFormat="1" ht="150" hidden="1" x14ac:dyDescent="0.25">
      <c r="A214" s="43" t="s">
        <v>40</v>
      </c>
      <c r="B214" s="60" t="s">
        <v>203</v>
      </c>
      <c r="C214" s="60">
        <v>420</v>
      </c>
      <c r="D214" s="60" t="s">
        <v>70</v>
      </c>
      <c r="E214" s="60" t="s">
        <v>70</v>
      </c>
      <c r="F214" s="84" t="s">
        <v>483</v>
      </c>
      <c r="G214" s="84" t="s">
        <v>494</v>
      </c>
      <c r="H214" s="85">
        <v>0.25</v>
      </c>
      <c r="I214" s="257"/>
      <c r="J214" s="60"/>
      <c r="K214" s="60"/>
      <c r="L214" s="60"/>
      <c r="M214" s="60"/>
      <c r="N214" s="63">
        <v>0.15</v>
      </c>
      <c r="O214" s="60"/>
      <c r="P214" s="63"/>
      <c r="Q214" s="60"/>
      <c r="R214" s="63"/>
      <c r="S214" s="60"/>
      <c r="T214" s="60"/>
      <c r="U214" s="60"/>
      <c r="V214" s="63">
        <v>0.35</v>
      </c>
      <c r="W214" s="60"/>
      <c r="X214" s="60"/>
      <c r="Y214" s="60"/>
      <c r="Z214" s="63">
        <v>0.2</v>
      </c>
      <c r="AA214" s="60"/>
      <c r="AB214" s="63">
        <v>0.2</v>
      </c>
      <c r="AC214" s="60"/>
      <c r="AD214" s="63">
        <v>0.1</v>
      </c>
      <c r="AE214" s="60"/>
      <c r="AF214" s="60"/>
      <c r="AG214" s="60"/>
      <c r="AH214" s="85">
        <f t="shared" si="11"/>
        <v>1</v>
      </c>
      <c r="AI214" s="64">
        <v>44986</v>
      </c>
      <c r="AJ214" s="64">
        <v>45260</v>
      </c>
      <c r="AK214" s="43" t="s">
        <v>495</v>
      </c>
      <c r="AL214" s="43" t="s">
        <v>463</v>
      </c>
      <c r="AM214" s="44" t="s">
        <v>464</v>
      </c>
      <c r="AN214" s="25" t="s">
        <v>465</v>
      </c>
      <c r="AO214" s="25" t="s">
        <v>785</v>
      </c>
    </row>
    <row r="215" spans="1:41" s="1" customFormat="1" ht="120" hidden="1" x14ac:dyDescent="0.25">
      <c r="A215" s="43" t="s">
        <v>40</v>
      </c>
      <c r="B215" s="60" t="s">
        <v>203</v>
      </c>
      <c r="C215" s="60">
        <v>424</v>
      </c>
      <c r="D215" s="60" t="s">
        <v>70</v>
      </c>
      <c r="E215" s="60" t="s">
        <v>70</v>
      </c>
      <c r="F215" s="43" t="s">
        <v>483</v>
      </c>
      <c r="G215" s="46" t="s">
        <v>627</v>
      </c>
      <c r="H215" s="85">
        <v>0.5</v>
      </c>
      <c r="I215" s="240">
        <f>+H215+H216</f>
        <v>1</v>
      </c>
      <c r="J215" s="37"/>
      <c r="K215" s="37"/>
      <c r="L215" s="37">
        <v>0.1</v>
      </c>
      <c r="M215" s="37"/>
      <c r="N215" s="37">
        <v>0.15</v>
      </c>
      <c r="O215" s="37"/>
      <c r="P215" s="37">
        <v>0.15</v>
      </c>
      <c r="Q215" s="37"/>
      <c r="R215" s="37">
        <v>0.1</v>
      </c>
      <c r="S215" s="37"/>
      <c r="T215" s="37">
        <v>0.1</v>
      </c>
      <c r="U215" s="37"/>
      <c r="V215" s="37">
        <v>0.1</v>
      </c>
      <c r="W215" s="37"/>
      <c r="X215" s="37">
        <v>0.1</v>
      </c>
      <c r="Y215" s="37"/>
      <c r="Z215" s="37">
        <v>0.1</v>
      </c>
      <c r="AA215" s="37"/>
      <c r="AB215" s="37">
        <v>0.1</v>
      </c>
      <c r="AC215" s="37"/>
      <c r="AD215" s="37"/>
      <c r="AE215" s="37"/>
      <c r="AF215" s="37"/>
      <c r="AG215" s="37"/>
      <c r="AH215" s="31">
        <f>+J215+L215+N215+P215+R215+T215+V215+X215+Z215+AB215+AD215+AF215</f>
        <v>0.99999999999999989</v>
      </c>
      <c r="AI215" s="62">
        <v>44958</v>
      </c>
      <c r="AJ215" s="62">
        <v>45230</v>
      </c>
      <c r="AK215" s="44" t="s">
        <v>450</v>
      </c>
      <c r="AL215" s="43" t="s">
        <v>463</v>
      </c>
      <c r="AM215" s="25" t="s">
        <v>465</v>
      </c>
      <c r="AN215" s="25" t="s">
        <v>465</v>
      </c>
      <c r="AO215" s="25" t="s">
        <v>785</v>
      </c>
    </row>
    <row r="216" spans="1:41" s="1" customFormat="1" ht="60" hidden="1" x14ac:dyDescent="0.25">
      <c r="A216" s="43" t="s">
        <v>40</v>
      </c>
      <c r="B216" s="60" t="s">
        <v>203</v>
      </c>
      <c r="C216" s="60">
        <v>424</v>
      </c>
      <c r="D216" s="60" t="s">
        <v>70</v>
      </c>
      <c r="E216" s="60" t="s">
        <v>70</v>
      </c>
      <c r="F216" s="43" t="s">
        <v>483</v>
      </c>
      <c r="G216" s="43" t="s">
        <v>631</v>
      </c>
      <c r="H216" s="85">
        <v>0.5</v>
      </c>
      <c r="I216" s="258"/>
      <c r="J216" s="60"/>
      <c r="K216" s="60"/>
      <c r="L216" s="60"/>
      <c r="M216" s="60"/>
      <c r="N216" s="60"/>
      <c r="O216" s="60"/>
      <c r="P216" s="63">
        <v>0.25</v>
      </c>
      <c r="Q216" s="60"/>
      <c r="R216" s="60"/>
      <c r="S216" s="60"/>
      <c r="T216" s="60"/>
      <c r="U216" s="60"/>
      <c r="V216" s="63">
        <v>0.25</v>
      </c>
      <c r="W216" s="60"/>
      <c r="X216" s="60"/>
      <c r="Y216" s="60"/>
      <c r="Z216" s="60"/>
      <c r="AA216" s="60"/>
      <c r="AB216" s="63">
        <v>0.25</v>
      </c>
      <c r="AC216" s="60"/>
      <c r="AD216" s="60"/>
      <c r="AE216" s="60"/>
      <c r="AF216" s="63">
        <v>0.25</v>
      </c>
      <c r="AG216" s="60"/>
      <c r="AH216" s="31">
        <f>+J216+L216+N216+P216+R216+T216+V216+X216+Z216+AB216+AD216+AF216</f>
        <v>1</v>
      </c>
      <c r="AI216" s="64">
        <v>45017</v>
      </c>
      <c r="AJ216" s="64">
        <v>45291</v>
      </c>
      <c r="AK216" s="43" t="s">
        <v>629</v>
      </c>
      <c r="AL216" s="43" t="s">
        <v>463</v>
      </c>
      <c r="AM216" s="25" t="s">
        <v>465</v>
      </c>
      <c r="AN216" s="25" t="s">
        <v>465</v>
      </c>
      <c r="AO216" s="25" t="s">
        <v>785</v>
      </c>
    </row>
    <row r="217" spans="1:41" s="35" customFormat="1" ht="90.75" hidden="1" x14ac:dyDescent="0.25">
      <c r="A217" s="43" t="s">
        <v>40</v>
      </c>
      <c r="B217" s="60" t="s">
        <v>203</v>
      </c>
      <c r="C217" s="60">
        <v>420</v>
      </c>
      <c r="D217" s="240">
        <v>0.3</v>
      </c>
      <c r="E217" s="254">
        <v>227872000</v>
      </c>
      <c r="F217" s="43" t="s">
        <v>663</v>
      </c>
      <c r="G217" s="43" t="s">
        <v>789</v>
      </c>
      <c r="H217" s="63">
        <v>0.2</v>
      </c>
      <c r="I217" s="244">
        <f>+H217+H218+H219+H220+H223</f>
        <v>1</v>
      </c>
      <c r="J217" s="60"/>
      <c r="K217" s="60"/>
      <c r="L217" s="63"/>
      <c r="M217" s="60"/>
      <c r="N217" s="164">
        <v>0.2</v>
      </c>
      <c r="O217" s="159"/>
      <c r="P217" s="164">
        <v>0.05</v>
      </c>
      <c r="Q217" s="159"/>
      <c r="R217" s="164">
        <v>0.05</v>
      </c>
      <c r="S217" s="159"/>
      <c r="T217" s="164">
        <v>0.1</v>
      </c>
      <c r="U217" s="159"/>
      <c r="V217" s="164">
        <v>0.1</v>
      </c>
      <c r="W217" s="159"/>
      <c r="X217" s="164">
        <v>0.1</v>
      </c>
      <c r="Y217" s="159"/>
      <c r="Z217" s="164">
        <v>0.1</v>
      </c>
      <c r="AA217" s="159"/>
      <c r="AB217" s="164">
        <v>0.3</v>
      </c>
      <c r="AC217" s="159"/>
      <c r="AD217" s="159"/>
      <c r="AE217" s="159"/>
      <c r="AF217" s="159"/>
      <c r="AG217" s="159"/>
      <c r="AH217" s="177">
        <f t="shared" ref="AH217" si="12">SUM(J217+L217+N217+P217+R217+T217+AD217+AB217+AF217+V217+X217+Z217)</f>
        <v>0.99999999999999989</v>
      </c>
      <c r="AI217" s="162">
        <v>44986</v>
      </c>
      <c r="AJ217" s="162">
        <v>45230</v>
      </c>
      <c r="AK217" s="43" t="s">
        <v>497</v>
      </c>
      <c r="AL217" s="43" t="s">
        <v>463</v>
      </c>
      <c r="AM217" s="44" t="s">
        <v>464</v>
      </c>
      <c r="AN217" s="25" t="s">
        <v>465</v>
      </c>
      <c r="AO217" s="25" t="s">
        <v>785</v>
      </c>
    </row>
    <row r="218" spans="1:41" s="35" customFormat="1" ht="113.25" hidden="1" customHeight="1" x14ac:dyDescent="0.25">
      <c r="A218" s="43" t="s">
        <v>40</v>
      </c>
      <c r="B218" s="60" t="s">
        <v>203</v>
      </c>
      <c r="C218" s="60">
        <v>420</v>
      </c>
      <c r="D218" s="227"/>
      <c r="E218" s="255"/>
      <c r="F218" s="43" t="s">
        <v>663</v>
      </c>
      <c r="G218" s="43" t="s">
        <v>498</v>
      </c>
      <c r="H218" s="63">
        <v>0.2</v>
      </c>
      <c r="I218" s="237"/>
      <c r="J218" s="60"/>
      <c r="K218" s="60"/>
      <c r="L218" s="63"/>
      <c r="M218" s="60"/>
      <c r="N218" s="164">
        <v>0.1</v>
      </c>
      <c r="O218" s="159"/>
      <c r="P218" s="164">
        <v>0.15</v>
      </c>
      <c r="Q218" s="159"/>
      <c r="R218" s="164">
        <v>0.2</v>
      </c>
      <c r="S218" s="159"/>
      <c r="T218" s="164">
        <v>0.2</v>
      </c>
      <c r="U218" s="159"/>
      <c r="V218" s="164">
        <v>0.2</v>
      </c>
      <c r="W218" s="159"/>
      <c r="X218" s="164">
        <v>0.15</v>
      </c>
      <c r="Y218" s="159"/>
      <c r="Z218" s="159"/>
      <c r="AA218" s="159"/>
      <c r="AB218" s="159"/>
      <c r="AC218" s="159"/>
      <c r="AD218" s="159"/>
      <c r="AE218" s="159"/>
      <c r="AF218" s="159"/>
      <c r="AG218" s="159"/>
      <c r="AH218" s="177">
        <f>SUM(J218+L218+N218+P218+R218+T218+AD218+AB218+AF218+V218+X218+Z218)</f>
        <v>1</v>
      </c>
      <c r="AI218" s="162">
        <v>44986</v>
      </c>
      <c r="AJ218" s="162">
        <v>45169</v>
      </c>
      <c r="AK218" s="43" t="s">
        <v>499</v>
      </c>
      <c r="AL218" s="43" t="s">
        <v>463</v>
      </c>
      <c r="AM218" s="44" t="s">
        <v>464</v>
      </c>
      <c r="AN218" s="25" t="s">
        <v>465</v>
      </c>
      <c r="AO218" s="25" t="s">
        <v>785</v>
      </c>
    </row>
    <row r="219" spans="1:41" s="35" customFormat="1" ht="108" hidden="1" customHeight="1" x14ac:dyDescent="0.25">
      <c r="A219" s="43" t="s">
        <v>40</v>
      </c>
      <c r="B219" s="60" t="s">
        <v>203</v>
      </c>
      <c r="C219" s="60">
        <v>420</v>
      </c>
      <c r="D219" s="227"/>
      <c r="E219" s="255"/>
      <c r="F219" s="43" t="s">
        <v>663</v>
      </c>
      <c r="G219" s="43" t="s">
        <v>500</v>
      </c>
      <c r="H219" s="63">
        <v>0.2</v>
      </c>
      <c r="I219" s="237"/>
      <c r="J219" s="60"/>
      <c r="K219" s="60"/>
      <c r="L219" s="63"/>
      <c r="M219" s="60"/>
      <c r="N219" s="164">
        <v>0.2</v>
      </c>
      <c r="O219" s="159"/>
      <c r="P219" s="164">
        <v>0.2</v>
      </c>
      <c r="Q219" s="159"/>
      <c r="R219" s="164">
        <v>0.2</v>
      </c>
      <c r="S219" s="159"/>
      <c r="T219" s="164">
        <v>0.2</v>
      </c>
      <c r="U219" s="159"/>
      <c r="V219" s="164">
        <v>0.2</v>
      </c>
      <c r="W219" s="159"/>
      <c r="X219" s="159"/>
      <c r="Y219" s="159"/>
      <c r="Z219" s="159"/>
      <c r="AA219" s="159"/>
      <c r="AB219" s="159"/>
      <c r="AC219" s="159"/>
      <c r="AD219" s="159"/>
      <c r="AE219" s="159"/>
      <c r="AF219" s="159"/>
      <c r="AG219" s="159"/>
      <c r="AH219" s="177">
        <f t="shared" ref="AH219:AH223" si="13">SUM(J219+L219+N219+P219+R219+T219+AD219+AB219+AF219+V219+X219+Z219)</f>
        <v>1</v>
      </c>
      <c r="AI219" s="162">
        <v>44986</v>
      </c>
      <c r="AJ219" s="162">
        <v>45138</v>
      </c>
      <c r="AK219" s="43" t="s">
        <v>501</v>
      </c>
      <c r="AL219" s="43" t="s">
        <v>463</v>
      </c>
      <c r="AM219" s="44" t="s">
        <v>464</v>
      </c>
      <c r="AN219" s="25" t="s">
        <v>465</v>
      </c>
      <c r="AO219" s="25" t="s">
        <v>785</v>
      </c>
    </row>
    <row r="220" spans="1:41" s="35" customFormat="1" ht="99" hidden="1" customHeight="1" x14ac:dyDescent="0.25">
      <c r="A220" s="43" t="s">
        <v>40</v>
      </c>
      <c r="B220" s="60" t="s">
        <v>203</v>
      </c>
      <c r="C220" s="60">
        <v>420</v>
      </c>
      <c r="D220" s="227"/>
      <c r="E220" s="255"/>
      <c r="F220" s="43" t="s">
        <v>663</v>
      </c>
      <c r="G220" s="43" t="s">
        <v>502</v>
      </c>
      <c r="H220" s="83">
        <v>0.2</v>
      </c>
      <c r="I220" s="237"/>
      <c r="J220" s="60"/>
      <c r="K220" s="60"/>
      <c r="L220" s="63"/>
      <c r="M220" s="60"/>
      <c r="N220" s="164">
        <v>0.1</v>
      </c>
      <c r="O220" s="159"/>
      <c r="P220" s="164">
        <v>0.15</v>
      </c>
      <c r="Q220" s="159"/>
      <c r="R220" s="164">
        <v>0.15</v>
      </c>
      <c r="S220" s="159"/>
      <c r="T220" s="164">
        <v>0.2</v>
      </c>
      <c r="U220" s="159"/>
      <c r="V220" s="164">
        <v>0.2</v>
      </c>
      <c r="W220" s="159"/>
      <c r="X220" s="164">
        <v>0.2</v>
      </c>
      <c r="Y220" s="159"/>
      <c r="Z220" s="159"/>
      <c r="AA220" s="159"/>
      <c r="AB220" s="159"/>
      <c r="AC220" s="159"/>
      <c r="AD220" s="159"/>
      <c r="AE220" s="159"/>
      <c r="AF220" s="159"/>
      <c r="AG220" s="159"/>
      <c r="AH220" s="177">
        <f t="shared" si="13"/>
        <v>1</v>
      </c>
      <c r="AI220" s="162">
        <v>44986</v>
      </c>
      <c r="AJ220" s="162">
        <v>45169</v>
      </c>
      <c r="AK220" s="43" t="s">
        <v>503</v>
      </c>
      <c r="AL220" s="43" t="s">
        <v>463</v>
      </c>
      <c r="AM220" s="44" t="s">
        <v>464</v>
      </c>
      <c r="AN220" s="25" t="s">
        <v>465</v>
      </c>
      <c r="AO220" s="25" t="s">
        <v>785</v>
      </c>
    </row>
    <row r="221" spans="1:41" s="35" customFormat="1" ht="96.75" hidden="1" customHeight="1" x14ac:dyDescent="0.25">
      <c r="A221" s="43" t="s">
        <v>40</v>
      </c>
      <c r="B221" s="60" t="s">
        <v>203</v>
      </c>
      <c r="C221" s="60">
        <v>420</v>
      </c>
      <c r="D221" s="227"/>
      <c r="E221" s="255"/>
      <c r="F221" s="43" t="s">
        <v>663</v>
      </c>
      <c r="G221" s="43" t="s">
        <v>504</v>
      </c>
      <c r="H221" s="215">
        <v>0.2</v>
      </c>
      <c r="I221" s="237"/>
      <c r="J221" s="60"/>
      <c r="K221" s="60"/>
      <c r="L221" s="63"/>
      <c r="M221" s="60"/>
      <c r="N221" s="63"/>
      <c r="O221" s="60"/>
      <c r="P221" s="164">
        <v>0.1</v>
      </c>
      <c r="Q221" s="159"/>
      <c r="R221" s="164">
        <v>0.1</v>
      </c>
      <c r="S221" s="159"/>
      <c r="T221" s="164">
        <v>0.1</v>
      </c>
      <c r="U221" s="159"/>
      <c r="V221" s="164">
        <v>0.4</v>
      </c>
      <c r="W221" s="159"/>
      <c r="X221" s="164">
        <v>0.3</v>
      </c>
      <c r="Y221" s="159"/>
      <c r="Z221" s="159"/>
      <c r="AA221" s="159"/>
      <c r="AB221" s="159"/>
      <c r="AC221" s="159"/>
      <c r="AD221" s="159"/>
      <c r="AE221" s="159"/>
      <c r="AF221" s="159"/>
      <c r="AG221" s="159"/>
      <c r="AH221" s="177">
        <f t="shared" si="13"/>
        <v>1</v>
      </c>
      <c r="AI221" s="162">
        <v>45017</v>
      </c>
      <c r="AJ221" s="162">
        <v>45169</v>
      </c>
      <c r="AK221" s="43" t="s">
        <v>505</v>
      </c>
      <c r="AL221" s="43" t="s">
        <v>463</v>
      </c>
      <c r="AM221" s="44" t="s">
        <v>464</v>
      </c>
      <c r="AN221" s="25" t="s">
        <v>465</v>
      </c>
      <c r="AO221" s="25" t="s">
        <v>785</v>
      </c>
    </row>
    <row r="222" spans="1:41" s="35" customFormat="1" ht="90.75" hidden="1" x14ac:dyDescent="0.25">
      <c r="A222" s="43" t="s">
        <v>40</v>
      </c>
      <c r="B222" s="60" t="s">
        <v>203</v>
      </c>
      <c r="C222" s="60">
        <v>420</v>
      </c>
      <c r="D222" s="227"/>
      <c r="E222" s="255"/>
      <c r="F222" s="43" t="s">
        <v>663</v>
      </c>
      <c r="G222" s="43" t="s">
        <v>506</v>
      </c>
      <c r="H222" s="216"/>
      <c r="I222" s="237"/>
      <c r="J222" s="60"/>
      <c r="K222" s="60"/>
      <c r="L222" s="63"/>
      <c r="M222" s="60"/>
      <c r="N222" s="164">
        <v>0.33329999999999999</v>
      </c>
      <c r="O222" s="159"/>
      <c r="P222" s="164">
        <v>0.33329999999999999</v>
      </c>
      <c r="Q222" s="159"/>
      <c r="R222" s="164">
        <v>0.33329999999999999</v>
      </c>
      <c r="S222" s="159"/>
      <c r="T222" s="159"/>
      <c r="U222" s="159"/>
      <c r="V222" s="159"/>
      <c r="W222" s="159"/>
      <c r="X222" s="159"/>
      <c r="Y222" s="159"/>
      <c r="Z222" s="159"/>
      <c r="AA222" s="159"/>
      <c r="AB222" s="159"/>
      <c r="AC222" s="159"/>
      <c r="AD222" s="159"/>
      <c r="AE222" s="159"/>
      <c r="AF222" s="159"/>
      <c r="AG222" s="159"/>
      <c r="AH222" s="177">
        <f t="shared" si="13"/>
        <v>0.99990000000000001</v>
      </c>
      <c r="AI222" s="162">
        <v>44986</v>
      </c>
      <c r="AJ222" s="162">
        <v>45077</v>
      </c>
      <c r="AK222" s="43" t="s">
        <v>507</v>
      </c>
      <c r="AL222" s="43" t="s">
        <v>463</v>
      </c>
      <c r="AM222" s="44" t="s">
        <v>464</v>
      </c>
      <c r="AN222" s="25" t="s">
        <v>465</v>
      </c>
      <c r="AO222" s="25" t="s">
        <v>785</v>
      </c>
    </row>
    <row r="223" spans="1:41" s="35" customFormat="1" ht="90.75" hidden="1" x14ac:dyDescent="0.25">
      <c r="A223" s="43" t="s">
        <v>40</v>
      </c>
      <c r="B223" s="60" t="s">
        <v>203</v>
      </c>
      <c r="C223" s="60">
        <v>420</v>
      </c>
      <c r="D223" s="228"/>
      <c r="E223" s="256"/>
      <c r="F223" s="43" t="s">
        <v>663</v>
      </c>
      <c r="G223" s="43" t="s">
        <v>508</v>
      </c>
      <c r="H223" s="63">
        <v>0.2</v>
      </c>
      <c r="I223" s="237"/>
      <c r="J223" s="60"/>
      <c r="K223" s="60"/>
      <c r="L223" s="60"/>
      <c r="M223" s="60"/>
      <c r="N223" s="164">
        <v>0.1</v>
      </c>
      <c r="O223" s="159"/>
      <c r="P223" s="164">
        <v>0.15</v>
      </c>
      <c r="Q223" s="159"/>
      <c r="R223" s="164">
        <v>0.25</v>
      </c>
      <c r="S223" s="159"/>
      <c r="T223" s="164">
        <v>0.25</v>
      </c>
      <c r="U223" s="159"/>
      <c r="V223" s="164">
        <v>0.25</v>
      </c>
      <c r="W223" s="159"/>
      <c r="X223" s="159"/>
      <c r="Y223" s="159"/>
      <c r="Z223" s="159"/>
      <c r="AA223" s="159"/>
      <c r="AB223" s="159"/>
      <c r="AC223" s="159"/>
      <c r="AD223" s="159"/>
      <c r="AE223" s="159"/>
      <c r="AF223" s="159"/>
      <c r="AG223" s="159"/>
      <c r="AH223" s="177">
        <f t="shared" si="13"/>
        <v>1</v>
      </c>
      <c r="AI223" s="162">
        <v>44986</v>
      </c>
      <c r="AJ223" s="162">
        <v>45138</v>
      </c>
      <c r="AK223" s="43" t="s">
        <v>509</v>
      </c>
      <c r="AL223" s="43" t="s">
        <v>463</v>
      </c>
      <c r="AM223" s="44" t="s">
        <v>464</v>
      </c>
      <c r="AN223" s="25" t="s">
        <v>465</v>
      </c>
      <c r="AO223" s="25" t="s">
        <v>785</v>
      </c>
    </row>
    <row r="224" spans="1:41" s="35" customFormat="1" ht="60" hidden="1" x14ac:dyDescent="0.25">
      <c r="A224" s="43" t="s">
        <v>40</v>
      </c>
      <c r="B224" s="60" t="s">
        <v>41</v>
      </c>
      <c r="C224" s="60">
        <v>528</v>
      </c>
      <c r="D224" s="60" t="s">
        <v>70</v>
      </c>
      <c r="E224" s="60" t="s">
        <v>70</v>
      </c>
      <c r="F224" s="43" t="s">
        <v>510</v>
      </c>
      <c r="G224" s="50" t="s">
        <v>511</v>
      </c>
      <c r="H224" s="33">
        <v>0.05</v>
      </c>
      <c r="I224" s="240">
        <f>+H224+H225+H226</f>
        <v>1</v>
      </c>
      <c r="J224" s="63">
        <v>1</v>
      </c>
      <c r="K224" s="60"/>
      <c r="L224" s="55"/>
      <c r="M224" s="60"/>
      <c r="N224" s="55"/>
      <c r="O224" s="60"/>
      <c r="P224" s="55"/>
      <c r="Q224" s="60"/>
      <c r="R224" s="55"/>
      <c r="S224" s="60"/>
      <c r="T224" s="55"/>
      <c r="U224" s="60"/>
      <c r="V224" s="55"/>
      <c r="W224" s="60"/>
      <c r="X224" s="55"/>
      <c r="Y224" s="60"/>
      <c r="Z224" s="55"/>
      <c r="AA224" s="60"/>
      <c r="AB224" s="55"/>
      <c r="AC224" s="60"/>
      <c r="AD224" s="55"/>
      <c r="AE224" s="60"/>
      <c r="AF224" s="55"/>
      <c r="AG224" s="60"/>
      <c r="AH224" s="63">
        <f>+J224+L224+N224+P224+R224+T224+V224+X224+Z224+AB224+AD224+AF224</f>
        <v>1</v>
      </c>
      <c r="AI224" s="64">
        <v>44927</v>
      </c>
      <c r="AJ224" s="64">
        <v>44957</v>
      </c>
      <c r="AK224" s="43" t="s">
        <v>512</v>
      </c>
      <c r="AL224" s="43" t="s">
        <v>513</v>
      </c>
      <c r="AM224" s="43" t="s">
        <v>757</v>
      </c>
      <c r="AN224" s="43" t="s">
        <v>758</v>
      </c>
      <c r="AO224" s="43" t="s">
        <v>710</v>
      </c>
    </row>
    <row r="225" spans="1:41" s="35" customFormat="1" ht="90" hidden="1" x14ac:dyDescent="0.25">
      <c r="A225" s="43" t="s">
        <v>40</v>
      </c>
      <c r="B225" s="60" t="s">
        <v>41</v>
      </c>
      <c r="C225" s="60">
        <v>528</v>
      </c>
      <c r="D225" s="60" t="s">
        <v>70</v>
      </c>
      <c r="E225" s="60" t="s">
        <v>70</v>
      </c>
      <c r="F225" s="43" t="s">
        <v>510</v>
      </c>
      <c r="G225" s="50" t="s">
        <v>514</v>
      </c>
      <c r="H225" s="33">
        <v>0.9</v>
      </c>
      <c r="I225" s="227"/>
      <c r="J225" s="55">
        <f>1/12</f>
        <v>8.3333333333333329E-2</v>
      </c>
      <c r="K225" s="60"/>
      <c r="L225" s="55">
        <f>1/12</f>
        <v>8.3333333333333329E-2</v>
      </c>
      <c r="M225" s="60"/>
      <c r="N225" s="55">
        <f>1/12</f>
        <v>8.3333333333333329E-2</v>
      </c>
      <c r="O225" s="60"/>
      <c r="P225" s="55">
        <f>1/12</f>
        <v>8.3333333333333329E-2</v>
      </c>
      <c r="Q225" s="60"/>
      <c r="R225" s="55">
        <f>1/12</f>
        <v>8.3333333333333329E-2</v>
      </c>
      <c r="S225" s="60"/>
      <c r="T225" s="55">
        <f>1/12</f>
        <v>8.3333333333333329E-2</v>
      </c>
      <c r="U225" s="60"/>
      <c r="V225" s="55">
        <f>1/12</f>
        <v>8.3333333333333329E-2</v>
      </c>
      <c r="W225" s="60"/>
      <c r="X225" s="55">
        <f>1/12</f>
        <v>8.3333333333333329E-2</v>
      </c>
      <c r="Y225" s="60"/>
      <c r="Z225" s="55">
        <f>1/12</f>
        <v>8.3333333333333329E-2</v>
      </c>
      <c r="AA225" s="60"/>
      <c r="AB225" s="55">
        <f>1/12</f>
        <v>8.3333333333333329E-2</v>
      </c>
      <c r="AC225" s="60"/>
      <c r="AD225" s="55">
        <f>1/12</f>
        <v>8.3333333333333329E-2</v>
      </c>
      <c r="AE225" s="60"/>
      <c r="AF225" s="55">
        <f>1/12</f>
        <v>8.3333333333333329E-2</v>
      </c>
      <c r="AG225" s="60"/>
      <c r="AH225" s="63">
        <f>+J225+L225+N225+P225+R225+T225+V225+X225+Z225+AB225+AD225+AF225</f>
        <v>1</v>
      </c>
      <c r="AI225" s="64">
        <v>44927</v>
      </c>
      <c r="AJ225" s="64">
        <v>45291</v>
      </c>
      <c r="AK225" s="43" t="s">
        <v>515</v>
      </c>
      <c r="AL225" s="43" t="s">
        <v>513</v>
      </c>
      <c r="AM225" s="43" t="s">
        <v>757</v>
      </c>
      <c r="AN225" s="43" t="s">
        <v>758</v>
      </c>
      <c r="AO225" s="43" t="s">
        <v>710</v>
      </c>
    </row>
    <row r="226" spans="1:41" s="35" customFormat="1" ht="75" hidden="1" x14ac:dyDescent="0.25">
      <c r="A226" s="43" t="s">
        <v>40</v>
      </c>
      <c r="B226" s="60" t="s">
        <v>41</v>
      </c>
      <c r="C226" s="60">
        <v>528</v>
      </c>
      <c r="D226" s="60" t="s">
        <v>70</v>
      </c>
      <c r="E226" s="60" t="s">
        <v>70</v>
      </c>
      <c r="F226" s="43" t="s">
        <v>510</v>
      </c>
      <c r="G226" s="50" t="s">
        <v>516</v>
      </c>
      <c r="H226" s="33">
        <v>0.05</v>
      </c>
      <c r="I226" s="228"/>
      <c r="J226" s="33">
        <v>0.25</v>
      </c>
      <c r="K226" s="60"/>
      <c r="L226" s="60"/>
      <c r="M226" s="60"/>
      <c r="N226" s="60"/>
      <c r="O226" s="60"/>
      <c r="P226" s="33">
        <v>0.25</v>
      </c>
      <c r="Q226" s="60"/>
      <c r="R226" s="60"/>
      <c r="S226" s="60"/>
      <c r="T226" s="60"/>
      <c r="U226" s="60"/>
      <c r="V226" s="33">
        <v>0.25</v>
      </c>
      <c r="W226" s="60"/>
      <c r="X226" s="60"/>
      <c r="Y226" s="60"/>
      <c r="Z226" s="60"/>
      <c r="AA226" s="60"/>
      <c r="AB226" s="33">
        <v>0.25</v>
      </c>
      <c r="AC226" s="55"/>
      <c r="AD226" s="60"/>
      <c r="AE226" s="60"/>
      <c r="AF226" s="60"/>
      <c r="AG226" s="60"/>
      <c r="AH226" s="63">
        <f>+J226+L226+N226+P226+R226+T226+V226+X226+Z226+AB226+AD226+AF226</f>
        <v>1</v>
      </c>
      <c r="AI226" s="64">
        <v>44927</v>
      </c>
      <c r="AJ226" s="64">
        <v>45230</v>
      </c>
      <c r="AK226" s="43" t="s">
        <v>517</v>
      </c>
      <c r="AL226" s="43" t="s">
        <v>513</v>
      </c>
      <c r="AM226" s="43" t="s">
        <v>757</v>
      </c>
      <c r="AN226" s="43" t="s">
        <v>758</v>
      </c>
      <c r="AO226" s="43" t="s">
        <v>710</v>
      </c>
    </row>
    <row r="227" spans="1:41" s="35" customFormat="1" ht="75.75" hidden="1" customHeight="1" x14ac:dyDescent="0.25">
      <c r="A227" s="43" t="s">
        <v>40</v>
      </c>
      <c r="B227" s="60" t="s">
        <v>41</v>
      </c>
      <c r="C227" s="76">
        <v>527</v>
      </c>
      <c r="D227" s="76" t="s">
        <v>70</v>
      </c>
      <c r="E227" s="76" t="s">
        <v>70</v>
      </c>
      <c r="F227" s="50" t="s">
        <v>518</v>
      </c>
      <c r="G227" s="50" t="s">
        <v>519</v>
      </c>
      <c r="H227" s="78">
        <v>0.5</v>
      </c>
      <c r="I227" s="235">
        <v>1</v>
      </c>
      <c r="J227" s="76"/>
      <c r="K227" s="76"/>
      <c r="L227" s="78">
        <v>0.09</v>
      </c>
      <c r="M227" s="76"/>
      <c r="N227" s="78">
        <v>0.09</v>
      </c>
      <c r="O227" s="88"/>
      <c r="P227" s="78">
        <v>0.09</v>
      </c>
      <c r="Q227" s="76"/>
      <c r="R227" s="78">
        <v>0.09</v>
      </c>
      <c r="S227" s="76"/>
      <c r="T227" s="78">
        <v>0.09</v>
      </c>
      <c r="U227" s="76"/>
      <c r="V227" s="78">
        <v>0.09</v>
      </c>
      <c r="W227" s="76"/>
      <c r="X227" s="78">
        <v>0.09</v>
      </c>
      <c r="Y227" s="76"/>
      <c r="Z227" s="78">
        <v>0.09</v>
      </c>
      <c r="AA227" s="76"/>
      <c r="AB227" s="78">
        <v>0.09</v>
      </c>
      <c r="AC227" s="88"/>
      <c r="AD227" s="78">
        <v>0.09</v>
      </c>
      <c r="AE227" s="76"/>
      <c r="AF227" s="78">
        <v>0.1</v>
      </c>
      <c r="AG227" s="76"/>
      <c r="AH227" s="78">
        <v>1</v>
      </c>
      <c r="AI227" s="79">
        <v>44958</v>
      </c>
      <c r="AJ227" s="79">
        <v>45291</v>
      </c>
      <c r="AK227" s="50" t="s">
        <v>520</v>
      </c>
      <c r="AL227" s="50" t="s">
        <v>55</v>
      </c>
      <c r="AM227" s="25" t="s">
        <v>704</v>
      </c>
      <c r="AN227" s="25" t="s">
        <v>56</v>
      </c>
      <c r="AO227" s="50" t="s">
        <v>57</v>
      </c>
    </row>
    <row r="228" spans="1:41" s="35" customFormat="1" ht="60" hidden="1" x14ac:dyDescent="0.25">
      <c r="A228" s="43" t="s">
        <v>40</v>
      </c>
      <c r="B228" s="60" t="s">
        <v>41</v>
      </c>
      <c r="C228" s="76">
        <v>527</v>
      </c>
      <c r="D228" s="76" t="s">
        <v>70</v>
      </c>
      <c r="E228" s="76" t="s">
        <v>70</v>
      </c>
      <c r="F228" s="50" t="s">
        <v>518</v>
      </c>
      <c r="G228" s="50" t="s">
        <v>521</v>
      </c>
      <c r="H228" s="78">
        <v>0.5</v>
      </c>
      <c r="I228" s="235"/>
      <c r="J228" s="76"/>
      <c r="K228" s="76"/>
      <c r="L228" s="76"/>
      <c r="M228" s="76"/>
      <c r="N228" s="76"/>
      <c r="O228" s="76"/>
      <c r="P228" s="78">
        <v>0.25</v>
      </c>
      <c r="Q228" s="76"/>
      <c r="R228" s="76"/>
      <c r="S228" s="76"/>
      <c r="T228" s="76"/>
      <c r="U228" s="78"/>
      <c r="V228" s="78">
        <v>0.25</v>
      </c>
      <c r="W228" s="76"/>
      <c r="X228" s="76"/>
      <c r="Y228" s="76"/>
      <c r="Z228" s="76"/>
      <c r="AA228" s="76"/>
      <c r="AB228" s="78">
        <v>0.25</v>
      </c>
      <c r="AC228" s="76"/>
      <c r="AD228" s="76"/>
      <c r="AE228" s="76"/>
      <c r="AF228" s="78">
        <v>0.25</v>
      </c>
      <c r="AG228" s="76"/>
      <c r="AH228" s="78">
        <v>1</v>
      </c>
      <c r="AI228" s="79">
        <v>45017</v>
      </c>
      <c r="AJ228" s="79">
        <v>45291</v>
      </c>
      <c r="AK228" s="50" t="s">
        <v>522</v>
      </c>
      <c r="AL228" s="50" t="s">
        <v>55</v>
      </c>
      <c r="AM228" s="50" t="s">
        <v>525</v>
      </c>
      <c r="AN228" s="50" t="s">
        <v>57</v>
      </c>
      <c r="AO228" s="50" t="s">
        <v>57</v>
      </c>
    </row>
    <row r="229" spans="1:41" s="35" customFormat="1" ht="112.5" hidden="1" customHeight="1" x14ac:dyDescent="0.25">
      <c r="A229" s="43" t="s">
        <v>40</v>
      </c>
      <c r="B229" s="60" t="s">
        <v>41</v>
      </c>
      <c r="C229" s="76" t="s">
        <v>70</v>
      </c>
      <c r="D229" s="76" t="s">
        <v>70</v>
      </c>
      <c r="E229" s="76" t="s">
        <v>70</v>
      </c>
      <c r="F229" s="45" t="s">
        <v>672</v>
      </c>
      <c r="G229" s="43" t="s">
        <v>723</v>
      </c>
      <c r="H229" s="33">
        <v>0.15</v>
      </c>
      <c r="I229" s="235">
        <f>+H229+H230+H231+H232+H233+H234+H235+H236+H237+H238</f>
        <v>0.99999999999999989</v>
      </c>
      <c r="J229" s="76"/>
      <c r="K229" s="76"/>
      <c r="L229" s="76"/>
      <c r="M229" s="76"/>
      <c r="N229" s="31">
        <v>0.25</v>
      </c>
      <c r="O229" s="76"/>
      <c r="P229" s="78"/>
      <c r="Q229" s="76"/>
      <c r="R229" s="76"/>
      <c r="S229" s="76"/>
      <c r="T229" s="31">
        <v>0.25</v>
      </c>
      <c r="U229" s="78"/>
      <c r="V229" s="78"/>
      <c r="W229" s="76"/>
      <c r="X229" s="76"/>
      <c r="Y229" s="76"/>
      <c r="Z229" s="31">
        <v>0.25</v>
      </c>
      <c r="AA229" s="76"/>
      <c r="AB229" s="78"/>
      <c r="AC229" s="76"/>
      <c r="AD229" s="76"/>
      <c r="AE229" s="76"/>
      <c r="AF229" s="31">
        <v>0.25</v>
      </c>
      <c r="AG229" s="76"/>
      <c r="AH229" s="31">
        <f t="shared" ref="AH229:AH256" si="14">+J229+L229+N229+P229+R229+T229+V229+X229+Z229+AB229+AD229+AF229</f>
        <v>1</v>
      </c>
      <c r="AI229" s="79">
        <v>44986</v>
      </c>
      <c r="AJ229" s="79">
        <v>45275</v>
      </c>
      <c r="AK229" s="50" t="s">
        <v>724</v>
      </c>
      <c r="AL229" s="44" t="s">
        <v>55</v>
      </c>
      <c r="AM229" s="44" t="s">
        <v>745</v>
      </c>
      <c r="AN229" s="50" t="s">
        <v>56</v>
      </c>
      <c r="AO229" s="50" t="s">
        <v>57</v>
      </c>
    </row>
    <row r="230" spans="1:41" s="1" customFormat="1" ht="168" hidden="1" customHeight="1" x14ac:dyDescent="0.25">
      <c r="A230" s="43" t="s">
        <v>40</v>
      </c>
      <c r="B230" s="60" t="s">
        <v>41</v>
      </c>
      <c r="C230" s="76" t="s">
        <v>70</v>
      </c>
      <c r="D230" s="76" t="s">
        <v>70</v>
      </c>
      <c r="E230" s="76" t="s">
        <v>70</v>
      </c>
      <c r="F230" s="45" t="s">
        <v>672</v>
      </c>
      <c r="G230" s="43" t="s">
        <v>604</v>
      </c>
      <c r="H230" s="33">
        <v>0.1</v>
      </c>
      <c r="I230" s="235"/>
      <c r="J230" s="31"/>
      <c r="K230" s="31"/>
      <c r="L230" s="31"/>
      <c r="M230" s="31"/>
      <c r="N230" s="31">
        <v>0.25</v>
      </c>
      <c r="O230" s="31"/>
      <c r="P230" s="31"/>
      <c r="Q230" s="31"/>
      <c r="R230" s="31"/>
      <c r="S230" s="31"/>
      <c r="T230" s="31">
        <v>0.25</v>
      </c>
      <c r="U230" s="31"/>
      <c r="V230" s="31"/>
      <c r="W230" s="31"/>
      <c r="X230" s="31"/>
      <c r="Y230" s="31"/>
      <c r="Z230" s="31">
        <v>0.25</v>
      </c>
      <c r="AA230" s="31"/>
      <c r="AB230" s="31"/>
      <c r="AC230" s="31"/>
      <c r="AD230" s="31"/>
      <c r="AE230" s="31"/>
      <c r="AF230" s="31">
        <v>0.25</v>
      </c>
      <c r="AG230" s="31"/>
      <c r="AH230" s="31">
        <f t="shared" si="14"/>
        <v>1</v>
      </c>
      <c r="AI230" s="64">
        <v>44928</v>
      </c>
      <c r="AJ230" s="62">
        <v>45275</v>
      </c>
      <c r="AK230" s="44" t="s">
        <v>605</v>
      </c>
      <c r="AL230" s="44" t="s">
        <v>534</v>
      </c>
      <c r="AM230" s="44" t="s">
        <v>535</v>
      </c>
      <c r="AN230" s="25" t="s">
        <v>701</v>
      </c>
      <c r="AO230" s="25" t="s">
        <v>57</v>
      </c>
    </row>
    <row r="231" spans="1:41" s="1" customFormat="1" ht="199.5" hidden="1" customHeight="1" x14ac:dyDescent="0.25">
      <c r="A231" s="43" t="s">
        <v>40</v>
      </c>
      <c r="B231" s="60" t="s">
        <v>41</v>
      </c>
      <c r="C231" s="76" t="s">
        <v>70</v>
      </c>
      <c r="D231" s="76" t="s">
        <v>70</v>
      </c>
      <c r="E231" s="76" t="s">
        <v>70</v>
      </c>
      <c r="F231" s="45" t="s">
        <v>672</v>
      </c>
      <c r="G231" s="43" t="s">
        <v>596</v>
      </c>
      <c r="H231" s="33">
        <v>0.1</v>
      </c>
      <c r="I231" s="235"/>
      <c r="J231" s="31"/>
      <c r="K231" s="31"/>
      <c r="L231" s="31"/>
      <c r="M231" s="31"/>
      <c r="N231" s="31"/>
      <c r="O231" s="31"/>
      <c r="P231" s="31">
        <v>0.25</v>
      </c>
      <c r="Q231" s="31"/>
      <c r="R231" s="31"/>
      <c r="S231" s="31"/>
      <c r="T231" s="31"/>
      <c r="U231" s="31"/>
      <c r="V231" s="31">
        <v>0.25</v>
      </c>
      <c r="W231" s="31"/>
      <c r="X231" s="31"/>
      <c r="Y231" s="31"/>
      <c r="Z231" s="31"/>
      <c r="AA231" s="31"/>
      <c r="AB231" s="31">
        <v>0.25</v>
      </c>
      <c r="AC231" s="31"/>
      <c r="AD231" s="31"/>
      <c r="AE231" s="31"/>
      <c r="AF231" s="31">
        <v>0.25</v>
      </c>
      <c r="AG231" s="31"/>
      <c r="AH231" s="31">
        <f t="shared" si="14"/>
        <v>1</v>
      </c>
      <c r="AI231" s="64">
        <v>45017</v>
      </c>
      <c r="AJ231" s="62">
        <v>45291</v>
      </c>
      <c r="AK231" s="44" t="s">
        <v>597</v>
      </c>
      <c r="AL231" s="44" t="s">
        <v>55</v>
      </c>
      <c r="AM231" s="44" t="s">
        <v>745</v>
      </c>
      <c r="AN231" s="25" t="s">
        <v>56</v>
      </c>
      <c r="AO231" s="25" t="s">
        <v>57</v>
      </c>
    </row>
    <row r="232" spans="1:41" s="1" customFormat="1" ht="105" hidden="1" customHeight="1" x14ac:dyDescent="0.25">
      <c r="A232" s="43" t="s">
        <v>40</v>
      </c>
      <c r="B232" s="60" t="s">
        <v>41</v>
      </c>
      <c r="C232" s="76" t="s">
        <v>70</v>
      </c>
      <c r="D232" s="76" t="s">
        <v>70</v>
      </c>
      <c r="E232" s="76" t="s">
        <v>70</v>
      </c>
      <c r="F232" s="45" t="s">
        <v>672</v>
      </c>
      <c r="G232" s="43" t="s">
        <v>602</v>
      </c>
      <c r="H232" s="33">
        <v>0.05</v>
      </c>
      <c r="I232" s="235"/>
      <c r="J232" s="31">
        <v>0.08</v>
      </c>
      <c r="K232" s="31"/>
      <c r="L232" s="31">
        <v>0.08</v>
      </c>
      <c r="M232" s="31"/>
      <c r="N232" s="31">
        <v>0.08</v>
      </c>
      <c r="O232" s="31"/>
      <c r="P232" s="31">
        <v>0.1</v>
      </c>
      <c r="Q232" s="31"/>
      <c r="R232" s="31">
        <v>0.08</v>
      </c>
      <c r="S232" s="31"/>
      <c r="T232" s="31">
        <v>0.08</v>
      </c>
      <c r="U232" s="31"/>
      <c r="V232" s="31">
        <v>0.08</v>
      </c>
      <c r="W232" s="31"/>
      <c r="X232" s="31">
        <v>0.1</v>
      </c>
      <c r="Y232" s="31"/>
      <c r="Z232" s="31">
        <v>0.08</v>
      </c>
      <c r="AA232" s="31"/>
      <c r="AB232" s="31">
        <v>0.08</v>
      </c>
      <c r="AC232" s="31"/>
      <c r="AD232" s="31">
        <v>0.08</v>
      </c>
      <c r="AE232" s="31"/>
      <c r="AF232" s="31">
        <v>0.08</v>
      </c>
      <c r="AG232" s="31"/>
      <c r="AH232" s="31">
        <f t="shared" si="14"/>
        <v>0.99999999999999978</v>
      </c>
      <c r="AI232" s="64">
        <v>44928</v>
      </c>
      <c r="AJ232" s="62">
        <v>45291</v>
      </c>
      <c r="AK232" s="44" t="s">
        <v>603</v>
      </c>
      <c r="AL232" s="44" t="s">
        <v>157</v>
      </c>
      <c r="AM232" s="44" t="s">
        <v>158</v>
      </c>
      <c r="AN232" s="25" t="s">
        <v>159</v>
      </c>
      <c r="AO232" s="25" t="s">
        <v>57</v>
      </c>
    </row>
    <row r="233" spans="1:41" s="35" customFormat="1" ht="99" hidden="1" customHeight="1" x14ac:dyDescent="0.25">
      <c r="A233" s="43" t="s">
        <v>40</v>
      </c>
      <c r="B233" s="60" t="s">
        <v>41</v>
      </c>
      <c r="C233" s="76" t="s">
        <v>70</v>
      </c>
      <c r="D233" s="76" t="s">
        <v>70</v>
      </c>
      <c r="E233" s="76" t="s">
        <v>70</v>
      </c>
      <c r="F233" s="45" t="s">
        <v>673</v>
      </c>
      <c r="G233" s="50" t="s">
        <v>674</v>
      </c>
      <c r="H233" s="78">
        <v>0.1</v>
      </c>
      <c r="I233" s="235"/>
      <c r="J233" s="76"/>
      <c r="K233" s="76"/>
      <c r="L233" s="76"/>
      <c r="M233" s="76"/>
      <c r="N233" s="76"/>
      <c r="O233" s="76"/>
      <c r="P233" s="78"/>
      <c r="Q233" s="76"/>
      <c r="R233" s="31">
        <v>0.2</v>
      </c>
      <c r="S233" s="76"/>
      <c r="T233" s="31">
        <v>0.3</v>
      </c>
      <c r="U233" s="78"/>
      <c r="V233" s="78">
        <v>0.5</v>
      </c>
      <c r="W233" s="76"/>
      <c r="X233" s="76"/>
      <c r="Y233" s="76"/>
      <c r="Z233" s="76"/>
      <c r="AA233" s="76"/>
      <c r="AB233" s="78"/>
      <c r="AC233" s="76"/>
      <c r="AD233" s="76"/>
      <c r="AE233" s="76"/>
      <c r="AF233" s="78"/>
      <c r="AG233" s="76"/>
      <c r="AH233" s="31">
        <f t="shared" si="14"/>
        <v>1</v>
      </c>
      <c r="AI233" s="79">
        <v>45047</v>
      </c>
      <c r="AJ233" s="79">
        <v>45138</v>
      </c>
      <c r="AK233" s="50" t="s">
        <v>725</v>
      </c>
      <c r="AL233" s="44" t="s">
        <v>55</v>
      </c>
      <c r="AM233" s="44" t="s">
        <v>745</v>
      </c>
      <c r="AN233" s="25" t="s">
        <v>56</v>
      </c>
      <c r="AO233" s="25" t="s">
        <v>57</v>
      </c>
    </row>
    <row r="234" spans="1:41" s="35" customFormat="1" ht="105" hidden="1" x14ac:dyDescent="0.25">
      <c r="A234" s="43" t="s">
        <v>40</v>
      </c>
      <c r="B234" s="60" t="s">
        <v>41</v>
      </c>
      <c r="C234" s="76" t="s">
        <v>70</v>
      </c>
      <c r="D234" s="76" t="s">
        <v>70</v>
      </c>
      <c r="E234" s="76" t="s">
        <v>70</v>
      </c>
      <c r="F234" s="45" t="s">
        <v>675</v>
      </c>
      <c r="G234" s="50" t="s">
        <v>759</v>
      </c>
      <c r="H234" s="78">
        <v>0.1</v>
      </c>
      <c r="I234" s="235"/>
      <c r="J234" s="76"/>
      <c r="K234" s="76"/>
      <c r="L234" s="76"/>
      <c r="M234" s="76"/>
      <c r="N234" s="76"/>
      <c r="O234" s="76"/>
      <c r="P234" s="78"/>
      <c r="Q234" s="76"/>
      <c r="R234" s="31">
        <v>0.2</v>
      </c>
      <c r="S234" s="76"/>
      <c r="T234" s="31">
        <v>0.3</v>
      </c>
      <c r="U234" s="78"/>
      <c r="V234" s="78">
        <v>0.5</v>
      </c>
      <c r="W234" s="76"/>
      <c r="X234" s="76"/>
      <c r="Y234" s="76"/>
      <c r="Z234" s="76"/>
      <c r="AA234" s="76"/>
      <c r="AB234" s="78"/>
      <c r="AC234" s="76"/>
      <c r="AD234" s="76"/>
      <c r="AE234" s="76"/>
      <c r="AF234" s="78"/>
      <c r="AG234" s="76"/>
      <c r="AH234" s="31">
        <f t="shared" si="14"/>
        <v>1</v>
      </c>
      <c r="AI234" s="79">
        <v>45047</v>
      </c>
      <c r="AJ234" s="79">
        <v>45138</v>
      </c>
      <c r="AK234" s="50" t="s">
        <v>727</v>
      </c>
      <c r="AL234" s="43" t="s">
        <v>726</v>
      </c>
      <c r="AM234" s="50" t="s">
        <v>74</v>
      </c>
      <c r="AN234" s="25" t="s">
        <v>47</v>
      </c>
      <c r="AO234" s="50" t="s">
        <v>57</v>
      </c>
    </row>
    <row r="235" spans="1:41" s="28" customFormat="1" ht="98.25" hidden="1" customHeight="1" x14ac:dyDescent="0.25">
      <c r="A235" s="43" t="s">
        <v>40</v>
      </c>
      <c r="B235" s="60" t="s">
        <v>41</v>
      </c>
      <c r="C235" s="76" t="s">
        <v>70</v>
      </c>
      <c r="D235" s="76" t="s">
        <v>70</v>
      </c>
      <c r="E235" s="76" t="s">
        <v>70</v>
      </c>
      <c r="F235" s="45" t="s">
        <v>649</v>
      </c>
      <c r="G235" s="43" t="s">
        <v>589</v>
      </c>
      <c r="H235" s="78">
        <v>0.1</v>
      </c>
      <c r="I235" s="235"/>
      <c r="J235" s="60"/>
      <c r="K235" s="60"/>
      <c r="L235" s="60"/>
      <c r="M235" s="60"/>
      <c r="N235" s="60"/>
      <c r="O235" s="60"/>
      <c r="P235" s="60"/>
      <c r="Q235" s="60"/>
      <c r="R235" s="60"/>
      <c r="S235" s="60"/>
      <c r="T235" s="63">
        <v>0.1</v>
      </c>
      <c r="U235" s="60"/>
      <c r="V235" s="63">
        <v>0.2</v>
      </c>
      <c r="W235" s="60"/>
      <c r="X235" s="63">
        <v>0.2</v>
      </c>
      <c r="Y235" s="60"/>
      <c r="Z235" s="63">
        <v>0.2</v>
      </c>
      <c r="AA235" s="60"/>
      <c r="AB235" s="63">
        <v>0.2</v>
      </c>
      <c r="AC235" s="60"/>
      <c r="AD235" s="63">
        <v>0.1</v>
      </c>
      <c r="AE235" s="60"/>
      <c r="AF235" s="60"/>
      <c r="AG235" s="60"/>
      <c r="AH235" s="31">
        <f t="shared" si="14"/>
        <v>0.99999999999999989</v>
      </c>
      <c r="AI235" s="64">
        <v>45078</v>
      </c>
      <c r="AJ235" s="64">
        <v>45260</v>
      </c>
      <c r="AK235" s="43" t="s">
        <v>590</v>
      </c>
      <c r="AL235" s="43" t="s">
        <v>703</v>
      </c>
      <c r="AM235" s="43" t="s">
        <v>549</v>
      </c>
      <c r="AN235" s="25" t="s">
        <v>47</v>
      </c>
      <c r="AO235" s="25" t="s">
        <v>57</v>
      </c>
    </row>
    <row r="236" spans="1:41" s="1" customFormat="1" ht="77.25" hidden="1" x14ac:dyDescent="0.25">
      <c r="A236" s="43" t="s">
        <v>40</v>
      </c>
      <c r="B236" s="60" t="s">
        <v>41</v>
      </c>
      <c r="C236" s="76" t="s">
        <v>70</v>
      </c>
      <c r="D236" s="76" t="s">
        <v>70</v>
      </c>
      <c r="E236" s="76" t="s">
        <v>70</v>
      </c>
      <c r="F236" s="45" t="s">
        <v>649</v>
      </c>
      <c r="G236" s="43" t="s">
        <v>600</v>
      </c>
      <c r="H236" s="78">
        <v>0.1</v>
      </c>
      <c r="I236" s="235"/>
      <c r="J236" s="31"/>
      <c r="K236" s="31"/>
      <c r="L236" s="31"/>
      <c r="M236" s="31"/>
      <c r="N236" s="31">
        <v>0.25</v>
      </c>
      <c r="O236" s="31"/>
      <c r="P236" s="31"/>
      <c r="Q236" s="31"/>
      <c r="R236" s="31"/>
      <c r="S236" s="31"/>
      <c r="T236" s="31">
        <v>0.25</v>
      </c>
      <c r="U236" s="31"/>
      <c r="V236" s="31"/>
      <c r="W236" s="31"/>
      <c r="X236" s="31"/>
      <c r="Y236" s="31"/>
      <c r="Z236" s="31">
        <v>0.25</v>
      </c>
      <c r="AA236" s="31"/>
      <c r="AB236" s="31"/>
      <c r="AC236" s="31"/>
      <c r="AD236" s="31"/>
      <c r="AE236" s="31"/>
      <c r="AF236" s="31">
        <v>0.25</v>
      </c>
      <c r="AG236" s="31"/>
      <c r="AH236" s="31">
        <f t="shared" si="14"/>
        <v>1</v>
      </c>
      <c r="AI236" s="64">
        <v>44986</v>
      </c>
      <c r="AJ236" s="62">
        <v>45291</v>
      </c>
      <c r="AK236" s="44" t="s">
        <v>601</v>
      </c>
      <c r="AL236" s="44" t="s">
        <v>157</v>
      </c>
      <c r="AM236" s="44" t="s">
        <v>158</v>
      </c>
      <c r="AN236" s="25" t="s">
        <v>159</v>
      </c>
      <c r="AO236" s="25" t="s">
        <v>57</v>
      </c>
    </row>
    <row r="237" spans="1:41" s="1" customFormat="1" ht="103.5" hidden="1" customHeight="1" x14ac:dyDescent="0.25">
      <c r="A237" s="43" t="s">
        <v>40</v>
      </c>
      <c r="B237" s="60" t="s">
        <v>41</v>
      </c>
      <c r="C237" s="76" t="s">
        <v>70</v>
      </c>
      <c r="D237" s="76" t="s">
        <v>70</v>
      </c>
      <c r="E237" s="76" t="s">
        <v>70</v>
      </c>
      <c r="F237" s="45" t="s">
        <v>651</v>
      </c>
      <c r="G237" s="43" t="s">
        <v>665</v>
      </c>
      <c r="H237" s="78">
        <v>0.1</v>
      </c>
      <c r="I237" s="235"/>
      <c r="J237" s="31"/>
      <c r="K237" s="31"/>
      <c r="L237" s="31"/>
      <c r="M237" s="31"/>
      <c r="N237" s="31"/>
      <c r="O237" s="31"/>
      <c r="P237" s="31"/>
      <c r="Q237" s="31"/>
      <c r="R237" s="31">
        <v>0.5</v>
      </c>
      <c r="S237" s="31"/>
      <c r="T237" s="31"/>
      <c r="U237" s="31"/>
      <c r="V237" s="31"/>
      <c r="W237" s="31"/>
      <c r="X237" s="31"/>
      <c r="Y237" s="31"/>
      <c r="Z237" s="31">
        <v>0.5</v>
      </c>
      <c r="AA237" s="31"/>
      <c r="AB237" s="31"/>
      <c r="AC237" s="31"/>
      <c r="AD237" s="31"/>
      <c r="AE237" s="31"/>
      <c r="AF237" s="31"/>
      <c r="AG237" s="31"/>
      <c r="AH237" s="31">
        <f t="shared" si="14"/>
        <v>1</v>
      </c>
      <c r="AI237" s="64">
        <v>45047</v>
      </c>
      <c r="AJ237" s="62">
        <v>45199</v>
      </c>
      <c r="AK237" s="43" t="s">
        <v>606</v>
      </c>
      <c r="AL237" s="44" t="s">
        <v>55</v>
      </c>
      <c r="AM237" s="44" t="s">
        <v>745</v>
      </c>
      <c r="AN237" s="25" t="s">
        <v>56</v>
      </c>
      <c r="AO237" s="25" t="s">
        <v>57</v>
      </c>
    </row>
    <row r="238" spans="1:41" s="1" customFormat="1" ht="77.25" hidden="1" x14ac:dyDescent="0.25">
      <c r="A238" s="43" t="s">
        <v>40</v>
      </c>
      <c r="B238" s="60" t="s">
        <v>41</v>
      </c>
      <c r="C238" s="76" t="s">
        <v>70</v>
      </c>
      <c r="D238" s="76" t="s">
        <v>70</v>
      </c>
      <c r="E238" s="76" t="s">
        <v>70</v>
      </c>
      <c r="F238" s="45" t="s">
        <v>651</v>
      </c>
      <c r="G238" s="43" t="s">
        <v>593</v>
      </c>
      <c r="H238" s="33">
        <v>0.1</v>
      </c>
      <c r="I238" s="235"/>
      <c r="J238" s="31"/>
      <c r="K238" s="31"/>
      <c r="L238" s="31"/>
      <c r="M238" s="31"/>
      <c r="N238" s="31"/>
      <c r="O238" s="31"/>
      <c r="P238" s="31">
        <v>1</v>
      </c>
      <c r="Q238" s="31"/>
      <c r="R238" s="31"/>
      <c r="S238" s="31"/>
      <c r="T238" s="31"/>
      <c r="U238" s="31"/>
      <c r="V238" s="31"/>
      <c r="W238" s="31"/>
      <c r="X238" s="31"/>
      <c r="Y238" s="31"/>
      <c r="Z238" s="31"/>
      <c r="AA238" s="31"/>
      <c r="AB238" s="31"/>
      <c r="AC238" s="31"/>
      <c r="AD238" s="31"/>
      <c r="AE238" s="31"/>
      <c r="AF238" s="31"/>
      <c r="AG238" s="31"/>
      <c r="AH238" s="31">
        <f t="shared" si="14"/>
        <v>1</v>
      </c>
      <c r="AI238" s="64">
        <v>45017</v>
      </c>
      <c r="AJ238" s="62">
        <v>45046</v>
      </c>
      <c r="AK238" s="44" t="s">
        <v>594</v>
      </c>
      <c r="AL238" s="43" t="s">
        <v>463</v>
      </c>
      <c r="AM238" s="44" t="s">
        <v>464</v>
      </c>
      <c r="AN238" s="25" t="s">
        <v>465</v>
      </c>
      <c r="AO238" s="25" t="s">
        <v>57</v>
      </c>
    </row>
    <row r="239" spans="1:41" s="1" customFormat="1" ht="77.25" hidden="1" customHeight="1" x14ac:dyDescent="0.25">
      <c r="A239" s="43" t="s">
        <v>40</v>
      </c>
      <c r="B239" s="60" t="s">
        <v>41</v>
      </c>
      <c r="C239" s="76" t="s">
        <v>70</v>
      </c>
      <c r="D239" s="76" t="s">
        <v>70</v>
      </c>
      <c r="E239" s="76" t="s">
        <v>70</v>
      </c>
      <c r="F239" s="44" t="s">
        <v>642</v>
      </c>
      <c r="G239" s="43" t="s">
        <v>664</v>
      </c>
      <c r="H239" s="31">
        <v>0.05</v>
      </c>
      <c r="I239" s="259" t="e">
        <f>+H239+H240+#REF!+H241+H242+H243-+H244+H245+H246+H247+H248+H249</f>
        <v>#REF!</v>
      </c>
      <c r="J239" s="33"/>
      <c r="K239" s="33"/>
      <c r="L239" s="33"/>
      <c r="M239" s="33"/>
      <c r="N239" s="33">
        <v>0.2</v>
      </c>
      <c r="O239" s="33"/>
      <c r="P239" s="33">
        <v>0.8</v>
      </c>
      <c r="Q239" s="33"/>
      <c r="R239" s="33"/>
      <c r="S239" s="33"/>
      <c r="T239" s="33"/>
      <c r="U239" s="33"/>
      <c r="V239" s="33"/>
      <c r="W239" s="33"/>
      <c r="X239" s="33"/>
      <c r="Y239" s="33"/>
      <c r="Z239" s="33"/>
      <c r="AA239" s="33"/>
      <c r="AB239" s="33"/>
      <c r="AC239" s="33"/>
      <c r="AD239" s="33"/>
      <c r="AE239" s="33"/>
      <c r="AF239" s="33"/>
      <c r="AG239" s="33"/>
      <c r="AH239" s="31">
        <f t="shared" si="14"/>
        <v>1</v>
      </c>
      <c r="AI239" s="64">
        <v>44986</v>
      </c>
      <c r="AJ239" s="62">
        <v>45046</v>
      </c>
      <c r="AK239" s="43" t="s">
        <v>561</v>
      </c>
      <c r="AL239" s="43" t="s">
        <v>157</v>
      </c>
      <c r="AM239" s="43" t="s">
        <v>158</v>
      </c>
      <c r="AN239" s="43" t="s">
        <v>159</v>
      </c>
      <c r="AO239" s="43" t="s">
        <v>57</v>
      </c>
    </row>
    <row r="240" spans="1:41" s="1" customFormat="1" ht="75" hidden="1" x14ac:dyDescent="0.25">
      <c r="A240" s="43" t="s">
        <v>40</v>
      </c>
      <c r="B240" s="60" t="s">
        <v>41</v>
      </c>
      <c r="C240" s="76" t="s">
        <v>70</v>
      </c>
      <c r="D240" s="76" t="s">
        <v>70</v>
      </c>
      <c r="E240" s="76" t="s">
        <v>70</v>
      </c>
      <c r="F240" s="44" t="s">
        <v>642</v>
      </c>
      <c r="G240" s="43" t="s">
        <v>564</v>
      </c>
      <c r="H240" s="31">
        <v>0.2</v>
      </c>
      <c r="I240" s="259"/>
      <c r="J240" s="31">
        <v>1</v>
      </c>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f t="shared" si="14"/>
        <v>1</v>
      </c>
      <c r="AI240" s="64">
        <v>44928</v>
      </c>
      <c r="AJ240" s="62">
        <v>44957</v>
      </c>
      <c r="AK240" s="43" t="s">
        <v>565</v>
      </c>
      <c r="AL240" s="44" t="s">
        <v>55</v>
      </c>
      <c r="AM240" s="25" t="s">
        <v>706</v>
      </c>
      <c r="AN240" s="25" t="s">
        <v>56</v>
      </c>
      <c r="AO240" s="25" t="s">
        <v>57</v>
      </c>
    </row>
    <row r="241" spans="1:41" s="1" customFormat="1" ht="76.5" hidden="1" x14ac:dyDescent="0.25">
      <c r="A241" s="43" t="s">
        <v>40</v>
      </c>
      <c r="B241" s="60" t="s">
        <v>41</v>
      </c>
      <c r="C241" s="76" t="s">
        <v>70</v>
      </c>
      <c r="D241" s="76" t="s">
        <v>70</v>
      </c>
      <c r="E241" s="76" t="s">
        <v>70</v>
      </c>
      <c r="F241" s="44" t="s">
        <v>643</v>
      </c>
      <c r="G241" s="43" t="s">
        <v>562</v>
      </c>
      <c r="H241" s="31">
        <v>0.05</v>
      </c>
      <c r="I241" s="259"/>
      <c r="J241" s="33"/>
      <c r="K241" s="33"/>
      <c r="L241" s="33"/>
      <c r="M241" s="33"/>
      <c r="N241" s="33">
        <v>0.25</v>
      </c>
      <c r="O241" s="33"/>
      <c r="P241" s="33"/>
      <c r="Q241" s="33"/>
      <c r="R241" s="33"/>
      <c r="S241" s="33"/>
      <c r="T241" s="33">
        <v>0.25</v>
      </c>
      <c r="U241" s="33"/>
      <c r="V241" s="33"/>
      <c r="W241" s="33"/>
      <c r="X241" s="33"/>
      <c r="Y241" s="33"/>
      <c r="Z241" s="33">
        <v>0.25</v>
      </c>
      <c r="AA241" s="33"/>
      <c r="AB241" s="33"/>
      <c r="AC241" s="33"/>
      <c r="AD241" s="33"/>
      <c r="AE241" s="33"/>
      <c r="AF241" s="33">
        <v>0.25</v>
      </c>
      <c r="AG241" s="33"/>
      <c r="AH241" s="31">
        <f t="shared" si="14"/>
        <v>1</v>
      </c>
      <c r="AI241" s="64">
        <v>44986</v>
      </c>
      <c r="AJ241" s="64">
        <v>45291</v>
      </c>
      <c r="AK241" s="43" t="s">
        <v>563</v>
      </c>
      <c r="AL241" s="43" t="s">
        <v>157</v>
      </c>
      <c r="AM241" s="43" t="s">
        <v>158</v>
      </c>
      <c r="AN241" s="43" t="s">
        <v>159</v>
      </c>
      <c r="AO241" s="43" t="s">
        <v>57</v>
      </c>
    </row>
    <row r="242" spans="1:41" s="1" customFormat="1" ht="76.5" hidden="1" x14ac:dyDescent="0.25">
      <c r="A242" s="43" t="s">
        <v>40</v>
      </c>
      <c r="B242" s="60" t="s">
        <v>41</v>
      </c>
      <c r="C242" s="76" t="s">
        <v>70</v>
      </c>
      <c r="D242" s="76" t="s">
        <v>70</v>
      </c>
      <c r="E242" s="76" t="s">
        <v>70</v>
      </c>
      <c r="F242" s="44" t="s">
        <v>646</v>
      </c>
      <c r="G242" s="43" t="s">
        <v>572</v>
      </c>
      <c r="H242" s="31">
        <v>0.2</v>
      </c>
      <c r="I242" s="259"/>
      <c r="J242" s="31"/>
      <c r="K242" s="31"/>
      <c r="L242" s="31">
        <v>0.1</v>
      </c>
      <c r="M242" s="31"/>
      <c r="N242" s="31">
        <v>0.1</v>
      </c>
      <c r="O242" s="31"/>
      <c r="P242" s="31">
        <v>0.8</v>
      </c>
      <c r="Q242" s="31"/>
      <c r="R242" s="31"/>
      <c r="S242" s="31"/>
      <c r="T242" s="31"/>
      <c r="U242" s="31"/>
      <c r="V242" s="31"/>
      <c r="W242" s="31"/>
      <c r="X242" s="31"/>
      <c r="Y242" s="31"/>
      <c r="Z242" s="31"/>
      <c r="AA242" s="31"/>
      <c r="AB242" s="31"/>
      <c r="AC242" s="31"/>
      <c r="AD242" s="31"/>
      <c r="AE242" s="31"/>
      <c r="AF242" s="31"/>
      <c r="AG242" s="31"/>
      <c r="AH242" s="31">
        <f t="shared" si="14"/>
        <v>1</v>
      </c>
      <c r="AI242" s="64">
        <v>44958</v>
      </c>
      <c r="AJ242" s="62">
        <v>45046</v>
      </c>
      <c r="AK242" s="44" t="s">
        <v>544</v>
      </c>
      <c r="AL242" s="44" t="s">
        <v>157</v>
      </c>
      <c r="AM242" s="44" t="s">
        <v>158</v>
      </c>
      <c r="AN242" s="25" t="s">
        <v>159</v>
      </c>
      <c r="AO242" s="25" t="s">
        <v>57</v>
      </c>
    </row>
    <row r="243" spans="1:41" s="1" customFormat="1" ht="76.5" hidden="1" x14ac:dyDescent="0.25">
      <c r="A243" s="43" t="s">
        <v>40</v>
      </c>
      <c r="B243" s="60" t="s">
        <v>41</v>
      </c>
      <c r="C243" s="76" t="s">
        <v>70</v>
      </c>
      <c r="D243" s="76" t="s">
        <v>70</v>
      </c>
      <c r="E243" s="76" t="s">
        <v>70</v>
      </c>
      <c r="F243" s="44" t="s">
        <v>646</v>
      </c>
      <c r="G243" s="43" t="s">
        <v>574</v>
      </c>
      <c r="H243" s="31">
        <v>0.05</v>
      </c>
      <c r="I243" s="259"/>
      <c r="J243" s="31"/>
      <c r="K243" s="31"/>
      <c r="L243" s="31"/>
      <c r="M243" s="31"/>
      <c r="N243" s="31">
        <v>0.5</v>
      </c>
      <c r="O243" s="31"/>
      <c r="P243" s="31"/>
      <c r="Q243" s="31"/>
      <c r="R243" s="31"/>
      <c r="S243" s="31"/>
      <c r="T243" s="31"/>
      <c r="U243" s="31"/>
      <c r="V243" s="31"/>
      <c r="W243" s="31"/>
      <c r="X243" s="31">
        <v>0.5</v>
      </c>
      <c r="Y243" s="31"/>
      <c r="Z243" s="31"/>
      <c r="AA243" s="31"/>
      <c r="AB243" s="31"/>
      <c r="AC243" s="31"/>
      <c r="AD243" s="31"/>
      <c r="AE243" s="31"/>
      <c r="AF243" s="31"/>
      <c r="AG243" s="31"/>
      <c r="AH243" s="31">
        <f t="shared" si="14"/>
        <v>1</v>
      </c>
      <c r="AI243" s="64">
        <v>44986</v>
      </c>
      <c r="AJ243" s="62">
        <v>45169</v>
      </c>
      <c r="AK243" s="44" t="s">
        <v>575</v>
      </c>
      <c r="AL243" s="44" t="s">
        <v>55</v>
      </c>
      <c r="AM243" s="25" t="s">
        <v>745</v>
      </c>
      <c r="AN243" s="25" t="s">
        <v>56</v>
      </c>
      <c r="AO243" s="25" t="s">
        <v>57</v>
      </c>
    </row>
    <row r="244" spans="1:41" s="1" customFormat="1" ht="76.5" hidden="1" x14ac:dyDescent="0.25">
      <c r="A244" s="43" t="s">
        <v>40</v>
      </c>
      <c r="B244" s="60" t="s">
        <v>41</v>
      </c>
      <c r="C244" s="76" t="s">
        <v>70</v>
      </c>
      <c r="D244" s="76" t="s">
        <v>70</v>
      </c>
      <c r="E244" s="76" t="s">
        <v>70</v>
      </c>
      <c r="F244" s="44" t="s">
        <v>641</v>
      </c>
      <c r="G244" s="43" t="s">
        <v>576</v>
      </c>
      <c r="H244" s="31">
        <v>0.05</v>
      </c>
      <c r="I244" s="259"/>
      <c r="J244" s="31">
        <v>0.08</v>
      </c>
      <c r="K244" s="31"/>
      <c r="L244" s="31">
        <v>0.08</v>
      </c>
      <c r="M244" s="31"/>
      <c r="N244" s="31">
        <v>0.08</v>
      </c>
      <c r="O244" s="31"/>
      <c r="P244" s="31">
        <v>0.1</v>
      </c>
      <c r="Q244" s="31"/>
      <c r="R244" s="31">
        <v>0.08</v>
      </c>
      <c r="S244" s="31"/>
      <c r="T244" s="31">
        <v>0.08</v>
      </c>
      <c r="U244" s="31"/>
      <c r="V244" s="31">
        <v>0.08</v>
      </c>
      <c r="W244" s="31"/>
      <c r="X244" s="31">
        <v>0.1</v>
      </c>
      <c r="Y244" s="31"/>
      <c r="Z244" s="31">
        <v>0.08</v>
      </c>
      <c r="AA244" s="31"/>
      <c r="AB244" s="31">
        <v>0.08</v>
      </c>
      <c r="AC244" s="31"/>
      <c r="AD244" s="31">
        <v>0.08</v>
      </c>
      <c r="AE244" s="31"/>
      <c r="AF244" s="31">
        <v>0.08</v>
      </c>
      <c r="AG244" s="31"/>
      <c r="AH244" s="31">
        <f t="shared" si="14"/>
        <v>0.99999999999999978</v>
      </c>
      <c r="AI244" s="64">
        <v>44928</v>
      </c>
      <c r="AJ244" s="62">
        <v>45291</v>
      </c>
      <c r="AK244" s="44" t="s">
        <v>577</v>
      </c>
      <c r="AL244" s="44" t="s">
        <v>699</v>
      </c>
      <c r="AM244" s="44" t="s">
        <v>715</v>
      </c>
      <c r="AN244" s="25" t="s">
        <v>714</v>
      </c>
      <c r="AO244" s="25" t="s">
        <v>57</v>
      </c>
    </row>
    <row r="245" spans="1:41" s="1" customFormat="1" ht="76.5" hidden="1" x14ac:dyDescent="0.25">
      <c r="A245" s="43" t="s">
        <v>40</v>
      </c>
      <c r="B245" s="60" t="s">
        <v>41</v>
      </c>
      <c r="C245" s="76" t="s">
        <v>70</v>
      </c>
      <c r="D245" s="76" t="s">
        <v>70</v>
      </c>
      <c r="E245" s="76" t="s">
        <v>70</v>
      </c>
      <c r="F245" s="44" t="s">
        <v>641</v>
      </c>
      <c r="G245" s="43" t="s">
        <v>578</v>
      </c>
      <c r="H245" s="31">
        <v>0.1</v>
      </c>
      <c r="I245" s="259"/>
      <c r="J245" s="31"/>
      <c r="K245" s="31"/>
      <c r="L245" s="31"/>
      <c r="M245" s="31"/>
      <c r="N245" s="31"/>
      <c r="O245" s="31"/>
      <c r="P245" s="31"/>
      <c r="Q245" s="31"/>
      <c r="R245" s="31">
        <v>1</v>
      </c>
      <c r="S245" s="31"/>
      <c r="T245" s="31"/>
      <c r="U245" s="31"/>
      <c r="V245" s="31"/>
      <c r="W245" s="31"/>
      <c r="X245" s="31"/>
      <c r="Y245" s="31"/>
      <c r="Z245" s="31"/>
      <c r="AA245" s="31"/>
      <c r="AB245" s="31"/>
      <c r="AC245" s="31"/>
      <c r="AD245" s="31"/>
      <c r="AE245" s="31"/>
      <c r="AF245" s="31"/>
      <c r="AG245" s="31"/>
      <c r="AH245" s="31">
        <f t="shared" si="14"/>
        <v>1</v>
      </c>
      <c r="AI245" s="64">
        <v>45047</v>
      </c>
      <c r="AJ245" s="62">
        <v>45077</v>
      </c>
      <c r="AK245" s="44" t="s">
        <v>579</v>
      </c>
      <c r="AL245" s="44" t="s">
        <v>55</v>
      </c>
      <c r="AM245" s="25" t="s">
        <v>745</v>
      </c>
      <c r="AN245" s="25" t="s">
        <v>56</v>
      </c>
      <c r="AO245" s="25" t="s">
        <v>57</v>
      </c>
    </row>
    <row r="246" spans="1:41" s="1" customFormat="1" ht="76.5" hidden="1" x14ac:dyDescent="0.25">
      <c r="A246" s="43" t="s">
        <v>40</v>
      </c>
      <c r="B246" s="60" t="s">
        <v>41</v>
      </c>
      <c r="C246" s="76" t="s">
        <v>70</v>
      </c>
      <c r="D246" s="76" t="s">
        <v>70</v>
      </c>
      <c r="E246" s="76" t="s">
        <v>70</v>
      </c>
      <c r="F246" s="44" t="s">
        <v>641</v>
      </c>
      <c r="G246" s="43" t="s">
        <v>559</v>
      </c>
      <c r="H246" s="31">
        <v>0.1</v>
      </c>
      <c r="I246" s="259"/>
      <c r="J246" s="60"/>
      <c r="K246" s="60"/>
      <c r="L246" s="63">
        <v>0.2</v>
      </c>
      <c r="M246" s="60"/>
      <c r="N246" s="33">
        <v>0.8</v>
      </c>
      <c r="O246" s="60"/>
      <c r="P246" s="33"/>
      <c r="Q246" s="60"/>
      <c r="R246" s="33"/>
      <c r="S246" s="60"/>
      <c r="T246" s="33"/>
      <c r="U246" s="60"/>
      <c r="V246" s="60"/>
      <c r="W246" s="60"/>
      <c r="X246" s="60"/>
      <c r="Y246" s="60"/>
      <c r="Z246" s="60"/>
      <c r="AA246" s="60"/>
      <c r="AB246" s="60"/>
      <c r="AC246" s="60"/>
      <c r="AD246" s="33"/>
      <c r="AE246" s="60"/>
      <c r="AF246" s="33"/>
      <c r="AG246" s="60"/>
      <c r="AH246" s="31">
        <f t="shared" si="14"/>
        <v>1</v>
      </c>
      <c r="AI246" s="64">
        <v>44958</v>
      </c>
      <c r="AJ246" s="64">
        <v>45015</v>
      </c>
      <c r="AK246" s="43" t="s">
        <v>560</v>
      </c>
      <c r="AL246" s="43" t="s">
        <v>157</v>
      </c>
      <c r="AM246" s="43" t="s">
        <v>158</v>
      </c>
      <c r="AN246" s="43" t="s">
        <v>159</v>
      </c>
      <c r="AO246" s="43" t="s">
        <v>57</v>
      </c>
    </row>
    <row r="247" spans="1:41" s="28" customFormat="1" ht="75" hidden="1" customHeight="1" x14ac:dyDescent="0.25">
      <c r="A247" s="43" t="s">
        <v>40</v>
      </c>
      <c r="B247" s="60" t="s">
        <v>41</v>
      </c>
      <c r="C247" s="76" t="s">
        <v>70</v>
      </c>
      <c r="D247" s="76" t="s">
        <v>70</v>
      </c>
      <c r="E247" s="76" t="s">
        <v>70</v>
      </c>
      <c r="F247" s="44" t="s">
        <v>641</v>
      </c>
      <c r="G247" s="43" t="s">
        <v>621</v>
      </c>
      <c r="H247" s="31">
        <v>0.1</v>
      </c>
      <c r="I247" s="259"/>
      <c r="J247" s="43"/>
      <c r="K247" s="43"/>
      <c r="L247" s="43"/>
      <c r="M247" s="43"/>
      <c r="N247" s="57">
        <v>0.25</v>
      </c>
      <c r="O247" s="43"/>
      <c r="P247" s="43"/>
      <c r="Q247" s="43"/>
      <c r="R247" s="43"/>
      <c r="S247" s="43"/>
      <c r="T247" s="57">
        <v>0.25</v>
      </c>
      <c r="U247" s="43"/>
      <c r="V247" s="43"/>
      <c r="W247" s="43"/>
      <c r="X247" s="43"/>
      <c r="Y247" s="43"/>
      <c r="Z247" s="57">
        <v>0.25</v>
      </c>
      <c r="AA247" s="43"/>
      <c r="AB247" s="43"/>
      <c r="AC247" s="43"/>
      <c r="AD247" s="43"/>
      <c r="AE247" s="43"/>
      <c r="AF247" s="57">
        <v>0.25</v>
      </c>
      <c r="AG247" s="43"/>
      <c r="AH247" s="31">
        <f t="shared" si="14"/>
        <v>1</v>
      </c>
      <c r="AI247" s="64">
        <v>44986</v>
      </c>
      <c r="AJ247" s="64">
        <v>45291</v>
      </c>
      <c r="AK247" s="43" t="s">
        <v>102</v>
      </c>
      <c r="AL247" s="43" t="s">
        <v>703</v>
      </c>
      <c r="AM247" s="43" t="s">
        <v>549</v>
      </c>
      <c r="AN247" s="25" t="s">
        <v>47</v>
      </c>
      <c r="AO247" s="25" t="s">
        <v>57</v>
      </c>
    </row>
    <row r="248" spans="1:41" s="28" customFormat="1" ht="61.5" hidden="1" x14ac:dyDescent="0.25">
      <c r="A248" s="43" t="s">
        <v>40</v>
      </c>
      <c r="B248" s="60" t="s">
        <v>41</v>
      </c>
      <c r="C248" s="76" t="s">
        <v>70</v>
      </c>
      <c r="D248" s="76" t="s">
        <v>70</v>
      </c>
      <c r="E248" s="76" t="s">
        <v>70</v>
      </c>
      <c r="F248" s="44" t="s">
        <v>678</v>
      </c>
      <c r="G248" s="43" t="s">
        <v>679</v>
      </c>
      <c r="H248" s="31">
        <v>0.05</v>
      </c>
      <c r="I248" s="259"/>
      <c r="J248" s="43"/>
      <c r="K248" s="43"/>
      <c r="L248" s="43"/>
      <c r="M248" s="43"/>
      <c r="N248" s="57">
        <v>0.25</v>
      </c>
      <c r="O248" s="43"/>
      <c r="P248" s="43"/>
      <c r="Q248" s="43"/>
      <c r="R248" s="43"/>
      <c r="S248" s="43"/>
      <c r="T248" s="57">
        <v>0.25</v>
      </c>
      <c r="U248" s="43"/>
      <c r="V248" s="43"/>
      <c r="W248" s="43"/>
      <c r="X248" s="43"/>
      <c r="Y248" s="43"/>
      <c r="Z248" s="57">
        <v>0.25</v>
      </c>
      <c r="AA248" s="43"/>
      <c r="AB248" s="43"/>
      <c r="AC248" s="43"/>
      <c r="AD248" s="43"/>
      <c r="AE248" s="43"/>
      <c r="AF248" s="57">
        <v>0.25</v>
      </c>
      <c r="AG248" s="43"/>
      <c r="AH248" s="31">
        <f t="shared" si="14"/>
        <v>1</v>
      </c>
      <c r="AI248" s="64">
        <v>44986</v>
      </c>
      <c r="AJ248" s="64">
        <v>45291</v>
      </c>
      <c r="AK248" s="43" t="s">
        <v>728</v>
      </c>
      <c r="AL248" s="43" t="s">
        <v>157</v>
      </c>
      <c r="AM248" s="43" t="s">
        <v>158</v>
      </c>
      <c r="AN248" s="43" t="s">
        <v>159</v>
      </c>
      <c r="AO248" s="43" t="s">
        <v>57</v>
      </c>
    </row>
    <row r="249" spans="1:41" s="1" customFormat="1" ht="90" hidden="1" x14ac:dyDescent="0.25">
      <c r="A249" s="43" t="s">
        <v>40</v>
      </c>
      <c r="B249" s="60" t="s">
        <v>41</v>
      </c>
      <c r="C249" s="76" t="s">
        <v>70</v>
      </c>
      <c r="D249" s="76" t="s">
        <v>70</v>
      </c>
      <c r="E249" s="76" t="s">
        <v>70</v>
      </c>
      <c r="F249" s="44" t="s">
        <v>645</v>
      </c>
      <c r="G249" s="43" t="s">
        <v>570</v>
      </c>
      <c r="H249" s="31">
        <v>0.05</v>
      </c>
      <c r="I249" s="259"/>
      <c r="J249" s="31"/>
      <c r="K249" s="31"/>
      <c r="L249" s="31"/>
      <c r="M249" s="31"/>
      <c r="N249" s="57">
        <v>0.25</v>
      </c>
      <c r="O249" s="43"/>
      <c r="P249" s="43"/>
      <c r="Q249" s="43"/>
      <c r="R249" s="43"/>
      <c r="S249" s="43"/>
      <c r="T249" s="57">
        <v>0.25</v>
      </c>
      <c r="U249" s="43"/>
      <c r="V249" s="43"/>
      <c r="W249" s="43"/>
      <c r="X249" s="43"/>
      <c r="Y249" s="43"/>
      <c r="Z249" s="57">
        <v>0.25</v>
      </c>
      <c r="AA249" s="43"/>
      <c r="AB249" s="43"/>
      <c r="AC249" s="43"/>
      <c r="AD249" s="43"/>
      <c r="AE249" s="43"/>
      <c r="AF249" s="57">
        <v>0.25</v>
      </c>
      <c r="AG249" s="43"/>
      <c r="AH249" s="31">
        <f t="shared" si="14"/>
        <v>1</v>
      </c>
      <c r="AI249" s="64">
        <v>44986</v>
      </c>
      <c r="AJ249" s="64">
        <v>45291</v>
      </c>
      <c r="AK249" s="44" t="s">
        <v>571</v>
      </c>
      <c r="AL249" s="44" t="s">
        <v>55</v>
      </c>
      <c r="AM249" s="25" t="s">
        <v>525</v>
      </c>
      <c r="AN249" s="25" t="s">
        <v>57</v>
      </c>
      <c r="AO249" s="25" t="s">
        <v>57</v>
      </c>
    </row>
    <row r="250" spans="1:41" s="1" customFormat="1" ht="91.5" hidden="1" x14ac:dyDescent="0.25">
      <c r="A250" s="43" t="s">
        <v>40</v>
      </c>
      <c r="B250" s="60" t="s">
        <v>41</v>
      </c>
      <c r="C250" s="76" t="s">
        <v>70</v>
      </c>
      <c r="D250" s="76" t="s">
        <v>70</v>
      </c>
      <c r="E250" s="76" t="s">
        <v>70</v>
      </c>
      <c r="F250" s="44" t="s">
        <v>644</v>
      </c>
      <c r="G250" s="43" t="s">
        <v>568</v>
      </c>
      <c r="H250" s="31">
        <v>0.05</v>
      </c>
      <c r="I250" s="212">
        <f>+H250+H251+H252+H253+H254+H255+H256+H257+H258+H259+H260+H261+H262+H263+H264+H265+H266+H267</f>
        <v>1.0000000000000004</v>
      </c>
      <c r="J250" s="31"/>
      <c r="K250" s="31"/>
      <c r="L250" s="31">
        <v>0.2</v>
      </c>
      <c r="M250" s="31"/>
      <c r="N250" s="31">
        <v>0.3</v>
      </c>
      <c r="O250" s="31"/>
      <c r="P250" s="31">
        <v>0.3</v>
      </c>
      <c r="Q250" s="31"/>
      <c r="R250" s="31">
        <v>0.2</v>
      </c>
      <c r="S250" s="31"/>
      <c r="T250" s="31"/>
      <c r="U250" s="31"/>
      <c r="V250" s="31"/>
      <c r="W250" s="31"/>
      <c r="X250" s="31"/>
      <c r="Y250" s="31"/>
      <c r="Z250" s="31"/>
      <c r="AA250" s="31"/>
      <c r="AB250" s="31"/>
      <c r="AC250" s="31"/>
      <c r="AD250" s="31"/>
      <c r="AE250" s="31"/>
      <c r="AF250" s="31"/>
      <c r="AG250" s="31"/>
      <c r="AH250" s="31">
        <f t="shared" si="14"/>
        <v>1</v>
      </c>
      <c r="AI250" s="64">
        <v>44958</v>
      </c>
      <c r="AJ250" s="62">
        <v>45077</v>
      </c>
      <c r="AK250" s="44" t="s">
        <v>569</v>
      </c>
      <c r="AL250" s="44" t="s">
        <v>45</v>
      </c>
      <c r="AM250" s="43" t="s">
        <v>549</v>
      </c>
      <c r="AN250" s="25" t="s">
        <v>47</v>
      </c>
      <c r="AO250" s="25" t="s">
        <v>57</v>
      </c>
    </row>
    <row r="251" spans="1:41" s="28" customFormat="1" ht="105" hidden="1" customHeight="1" x14ac:dyDescent="0.25">
      <c r="A251" s="43" t="s">
        <v>40</v>
      </c>
      <c r="B251" s="60" t="s">
        <v>41</v>
      </c>
      <c r="C251" s="76" t="s">
        <v>70</v>
      </c>
      <c r="D251" s="76" t="s">
        <v>70</v>
      </c>
      <c r="E251" s="76" t="s">
        <v>70</v>
      </c>
      <c r="F251" s="44" t="s">
        <v>644</v>
      </c>
      <c r="G251" s="43" t="s">
        <v>585</v>
      </c>
      <c r="H251" s="31">
        <v>0.05</v>
      </c>
      <c r="I251" s="213"/>
      <c r="J251" s="60"/>
      <c r="K251" s="60"/>
      <c r="L251" s="60"/>
      <c r="M251" s="60"/>
      <c r="N251" s="63">
        <v>0.33</v>
      </c>
      <c r="O251" s="60"/>
      <c r="P251" s="63">
        <v>0.33</v>
      </c>
      <c r="Q251" s="60"/>
      <c r="R251" s="63">
        <v>0.34</v>
      </c>
      <c r="S251" s="60"/>
      <c r="T251" s="60"/>
      <c r="U251" s="60"/>
      <c r="V251" s="60"/>
      <c r="W251" s="60"/>
      <c r="X251" s="60"/>
      <c r="Y251" s="60"/>
      <c r="Z251" s="60"/>
      <c r="AA251" s="60"/>
      <c r="AB251" s="60"/>
      <c r="AC251" s="60"/>
      <c r="AD251" s="60"/>
      <c r="AE251" s="60"/>
      <c r="AF251" s="60"/>
      <c r="AG251" s="60"/>
      <c r="AH251" s="31">
        <f t="shared" si="14"/>
        <v>1</v>
      </c>
      <c r="AI251" s="64">
        <v>44986</v>
      </c>
      <c r="AJ251" s="64">
        <v>45077</v>
      </c>
      <c r="AK251" s="43" t="s">
        <v>586</v>
      </c>
      <c r="AL251" s="43" t="s">
        <v>703</v>
      </c>
      <c r="AM251" s="43" t="s">
        <v>549</v>
      </c>
      <c r="AN251" s="25" t="s">
        <v>47</v>
      </c>
      <c r="AO251" s="25" t="s">
        <v>57</v>
      </c>
    </row>
    <row r="252" spans="1:41" s="28" customFormat="1" ht="93.6" hidden="1" customHeight="1" x14ac:dyDescent="0.25">
      <c r="A252" s="43" t="s">
        <v>40</v>
      </c>
      <c r="B252" s="60" t="s">
        <v>41</v>
      </c>
      <c r="C252" s="76" t="s">
        <v>70</v>
      </c>
      <c r="D252" s="76" t="s">
        <v>70</v>
      </c>
      <c r="E252" s="76" t="s">
        <v>70</v>
      </c>
      <c r="F252" s="44" t="s">
        <v>639</v>
      </c>
      <c r="G252" s="43" t="s">
        <v>587</v>
      </c>
      <c r="H252" s="31">
        <v>0.05</v>
      </c>
      <c r="I252" s="213"/>
      <c r="J252" s="63">
        <v>0.1</v>
      </c>
      <c r="K252" s="60"/>
      <c r="L252" s="63">
        <v>0.1</v>
      </c>
      <c r="M252" s="60"/>
      <c r="N252" s="63">
        <v>0.1</v>
      </c>
      <c r="O252" s="60"/>
      <c r="P252" s="63">
        <v>0.1</v>
      </c>
      <c r="Q252" s="60"/>
      <c r="R252" s="63">
        <v>0.1</v>
      </c>
      <c r="S252" s="60"/>
      <c r="T252" s="63">
        <v>0.1</v>
      </c>
      <c r="U252" s="60"/>
      <c r="V252" s="63">
        <v>0.1</v>
      </c>
      <c r="W252" s="60"/>
      <c r="X252" s="63">
        <v>0.1</v>
      </c>
      <c r="Y252" s="60"/>
      <c r="Z252" s="63">
        <v>0.2</v>
      </c>
      <c r="AA252" s="60"/>
      <c r="AB252" s="60"/>
      <c r="AC252" s="60"/>
      <c r="AD252" s="60"/>
      <c r="AE252" s="60"/>
      <c r="AF252" s="60"/>
      <c r="AG252" s="60"/>
      <c r="AH252" s="31">
        <f t="shared" si="14"/>
        <v>1</v>
      </c>
      <c r="AI252" s="64">
        <v>44927</v>
      </c>
      <c r="AJ252" s="64">
        <v>45199</v>
      </c>
      <c r="AK252" s="43" t="s">
        <v>588</v>
      </c>
      <c r="AL252" s="43" t="s">
        <v>703</v>
      </c>
      <c r="AM252" s="43" t="s">
        <v>549</v>
      </c>
      <c r="AN252" s="25" t="s">
        <v>47</v>
      </c>
      <c r="AO252" s="25" t="s">
        <v>57</v>
      </c>
    </row>
    <row r="253" spans="1:41" s="28" customFormat="1" ht="110.1" hidden="1" customHeight="1" x14ac:dyDescent="0.25">
      <c r="A253" s="43" t="s">
        <v>40</v>
      </c>
      <c r="B253" s="60" t="s">
        <v>41</v>
      </c>
      <c r="C253" s="76" t="s">
        <v>70</v>
      </c>
      <c r="D253" s="76" t="s">
        <v>70</v>
      </c>
      <c r="E253" s="76" t="s">
        <v>70</v>
      </c>
      <c r="F253" s="44" t="s">
        <v>639</v>
      </c>
      <c r="G253" s="43" t="s">
        <v>548</v>
      </c>
      <c r="H253" s="31">
        <v>0.05</v>
      </c>
      <c r="I253" s="213"/>
      <c r="J253" s="60"/>
      <c r="K253" s="60"/>
      <c r="L253" s="60"/>
      <c r="M253" s="60"/>
      <c r="N253" s="60"/>
      <c r="O253" s="60"/>
      <c r="P253" s="63"/>
      <c r="Q253" s="60"/>
      <c r="R253" s="63"/>
      <c r="S253" s="60"/>
      <c r="T253" s="63">
        <v>1</v>
      </c>
      <c r="U253" s="60"/>
      <c r="V253" s="60"/>
      <c r="W253" s="60"/>
      <c r="X253" s="60"/>
      <c r="Y253" s="60"/>
      <c r="Z253" s="60"/>
      <c r="AA253" s="60"/>
      <c r="AB253" s="60"/>
      <c r="AC253" s="60"/>
      <c r="AD253" s="60"/>
      <c r="AE253" s="60"/>
      <c r="AF253" s="60"/>
      <c r="AG253" s="60"/>
      <c r="AH253" s="31">
        <f t="shared" si="14"/>
        <v>1</v>
      </c>
      <c r="AI253" s="64">
        <v>45078</v>
      </c>
      <c r="AJ253" s="64">
        <v>45107</v>
      </c>
      <c r="AK253" s="43" t="s">
        <v>102</v>
      </c>
      <c r="AL253" s="43" t="s">
        <v>703</v>
      </c>
      <c r="AM253" s="43" t="s">
        <v>549</v>
      </c>
      <c r="AN253" s="25" t="s">
        <v>47</v>
      </c>
      <c r="AO253" s="25" t="s">
        <v>57</v>
      </c>
    </row>
    <row r="254" spans="1:41" s="28" customFormat="1" ht="76.5" hidden="1" x14ac:dyDescent="0.25">
      <c r="A254" s="43" t="s">
        <v>40</v>
      </c>
      <c r="B254" s="60" t="s">
        <v>41</v>
      </c>
      <c r="C254" s="76" t="s">
        <v>70</v>
      </c>
      <c r="D254" s="76" t="s">
        <v>70</v>
      </c>
      <c r="E254" s="76" t="s">
        <v>70</v>
      </c>
      <c r="F254" s="44" t="s">
        <v>639</v>
      </c>
      <c r="G254" s="43" t="s">
        <v>550</v>
      </c>
      <c r="H254" s="31">
        <v>0.05</v>
      </c>
      <c r="I254" s="213"/>
      <c r="J254" s="60"/>
      <c r="K254" s="60"/>
      <c r="L254" s="60"/>
      <c r="M254" s="60"/>
      <c r="N254" s="60"/>
      <c r="O254" s="60"/>
      <c r="P254" s="63">
        <v>0.5</v>
      </c>
      <c r="Q254" s="60"/>
      <c r="R254" s="60"/>
      <c r="S254" s="60"/>
      <c r="T254" s="60"/>
      <c r="U254" s="60"/>
      <c r="V254" s="60"/>
      <c r="W254" s="60"/>
      <c r="X254" s="60"/>
      <c r="Y254" s="60"/>
      <c r="Z254" s="63">
        <v>0.5</v>
      </c>
      <c r="AA254" s="60"/>
      <c r="AB254" s="63"/>
      <c r="AC254" s="60"/>
      <c r="AD254" s="60"/>
      <c r="AE254" s="60"/>
      <c r="AF254" s="60"/>
      <c r="AG254" s="60"/>
      <c r="AH254" s="31">
        <f t="shared" si="14"/>
        <v>1</v>
      </c>
      <c r="AI254" s="64">
        <v>45017</v>
      </c>
      <c r="AJ254" s="64">
        <v>45199</v>
      </c>
      <c r="AK254" s="43" t="s">
        <v>551</v>
      </c>
      <c r="AL254" s="43" t="s">
        <v>703</v>
      </c>
      <c r="AM254" s="43" t="s">
        <v>549</v>
      </c>
      <c r="AN254" s="25" t="s">
        <v>47</v>
      </c>
      <c r="AO254" s="25" t="s">
        <v>57</v>
      </c>
    </row>
    <row r="255" spans="1:41" s="28" customFormat="1" ht="76.5" hidden="1" x14ac:dyDescent="0.25">
      <c r="A255" s="43" t="s">
        <v>40</v>
      </c>
      <c r="B255" s="60" t="s">
        <v>41</v>
      </c>
      <c r="C255" s="76" t="s">
        <v>70</v>
      </c>
      <c r="D255" s="76" t="s">
        <v>70</v>
      </c>
      <c r="E255" s="76" t="s">
        <v>70</v>
      </c>
      <c r="F255" s="44" t="s">
        <v>639</v>
      </c>
      <c r="G255" s="43" t="s">
        <v>552</v>
      </c>
      <c r="H255" s="31">
        <v>0.05</v>
      </c>
      <c r="I255" s="213"/>
      <c r="J255" s="60"/>
      <c r="K255" s="60"/>
      <c r="L255" s="60"/>
      <c r="M255" s="60"/>
      <c r="N255" s="63">
        <v>0.25</v>
      </c>
      <c r="O255" s="60"/>
      <c r="P255" s="60"/>
      <c r="Q255" s="60"/>
      <c r="R255" s="60"/>
      <c r="S255" s="60"/>
      <c r="T255" s="63">
        <v>0.25</v>
      </c>
      <c r="U255" s="60"/>
      <c r="V255" s="60"/>
      <c r="W255" s="60"/>
      <c r="X255" s="60"/>
      <c r="Y255" s="60"/>
      <c r="Z255" s="63">
        <v>0.25</v>
      </c>
      <c r="AA255" s="60"/>
      <c r="AB255" s="60"/>
      <c r="AC255" s="60"/>
      <c r="AD255" s="60"/>
      <c r="AE255" s="60"/>
      <c r="AF255" s="63">
        <v>0.25</v>
      </c>
      <c r="AG255" s="60"/>
      <c r="AH255" s="31">
        <f t="shared" si="14"/>
        <v>1</v>
      </c>
      <c r="AI255" s="64">
        <v>44986</v>
      </c>
      <c r="AJ255" s="64">
        <v>45291</v>
      </c>
      <c r="AK255" s="43" t="s">
        <v>553</v>
      </c>
      <c r="AL255" s="43" t="s">
        <v>703</v>
      </c>
      <c r="AM255" s="43" t="s">
        <v>549</v>
      </c>
      <c r="AN255" s="25" t="s">
        <v>47</v>
      </c>
      <c r="AO255" s="25" t="s">
        <v>57</v>
      </c>
    </row>
    <row r="256" spans="1:41" s="28" customFormat="1" ht="88.5" hidden="1" customHeight="1" x14ac:dyDescent="0.25">
      <c r="A256" s="43" t="s">
        <v>40</v>
      </c>
      <c r="B256" s="60" t="s">
        <v>41</v>
      </c>
      <c r="C256" s="50" t="s">
        <v>70</v>
      </c>
      <c r="D256" s="50" t="s">
        <v>70</v>
      </c>
      <c r="E256" s="50" t="s">
        <v>70</v>
      </c>
      <c r="F256" s="44" t="s">
        <v>639</v>
      </c>
      <c r="G256" s="43" t="s">
        <v>622</v>
      </c>
      <c r="H256" s="31">
        <v>0.1</v>
      </c>
      <c r="I256" s="213"/>
      <c r="J256" s="43"/>
      <c r="K256" s="43"/>
      <c r="L256" s="43"/>
      <c r="M256" s="43"/>
      <c r="N256" s="43"/>
      <c r="O256" s="43"/>
      <c r="P256" s="43"/>
      <c r="Q256" s="43"/>
      <c r="R256" s="57">
        <v>0.2</v>
      </c>
      <c r="S256" s="43"/>
      <c r="T256" s="57">
        <v>0.2</v>
      </c>
      <c r="U256" s="43"/>
      <c r="V256" s="57">
        <v>0.2</v>
      </c>
      <c r="W256" s="43"/>
      <c r="X256" s="57">
        <v>0.2</v>
      </c>
      <c r="Y256" s="43"/>
      <c r="Z256" s="57">
        <v>0.2</v>
      </c>
      <c r="AA256" s="43"/>
      <c r="AB256" s="43"/>
      <c r="AC256" s="43"/>
      <c r="AD256" s="43"/>
      <c r="AE256" s="43"/>
      <c r="AF256" s="43"/>
      <c r="AG256" s="43"/>
      <c r="AH256" s="26">
        <f t="shared" si="14"/>
        <v>1</v>
      </c>
      <c r="AI256" s="49">
        <v>45047</v>
      </c>
      <c r="AJ256" s="49">
        <v>45199</v>
      </c>
      <c r="AK256" s="43" t="s">
        <v>623</v>
      </c>
      <c r="AL256" s="43" t="s">
        <v>703</v>
      </c>
      <c r="AM256" s="43" t="s">
        <v>549</v>
      </c>
      <c r="AN256" s="25" t="s">
        <v>47</v>
      </c>
      <c r="AO256" s="25" t="s">
        <v>57</v>
      </c>
    </row>
    <row r="257" spans="1:116" s="1" customFormat="1" ht="76.5" hidden="1" x14ac:dyDescent="0.25">
      <c r="A257" s="43" t="s">
        <v>40</v>
      </c>
      <c r="B257" s="60" t="s">
        <v>41</v>
      </c>
      <c r="C257" s="47" t="s">
        <v>70</v>
      </c>
      <c r="D257" s="47" t="s">
        <v>70</v>
      </c>
      <c r="E257" s="47" t="s">
        <v>70</v>
      </c>
      <c r="F257" s="44" t="s">
        <v>639</v>
      </c>
      <c r="G257" s="47" t="s">
        <v>632</v>
      </c>
      <c r="H257" s="31">
        <v>0.1</v>
      </c>
      <c r="I257" s="213"/>
      <c r="J257" s="47" t="s">
        <v>127</v>
      </c>
      <c r="K257" s="47" t="s">
        <v>127</v>
      </c>
      <c r="L257" s="58">
        <v>0.2</v>
      </c>
      <c r="M257" s="47" t="s">
        <v>127</v>
      </c>
      <c r="N257" s="58">
        <v>0.2</v>
      </c>
      <c r="O257" s="47" t="s">
        <v>127</v>
      </c>
      <c r="P257" s="58">
        <v>0.2</v>
      </c>
      <c r="Q257" s="47" t="s">
        <v>127</v>
      </c>
      <c r="R257" s="58">
        <v>0.2</v>
      </c>
      <c r="S257" s="47" t="s">
        <v>127</v>
      </c>
      <c r="T257" s="58">
        <v>0.2</v>
      </c>
      <c r="U257" s="47" t="s">
        <v>127</v>
      </c>
      <c r="V257" s="47" t="s">
        <v>127</v>
      </c>
      <c r="W257" s="47" t="s">
        <v>127</v>
      </c>
      <c r="X257" s="47" t="s">
        <v>127</v>
      </c>
      <c r="Y257" s="47" t="s">
        <v>127</v>
      </c>
      <c r="Z257" s="47" t="s">
        <v>127</v>
      </c>
      <c r="AA257" s="47" t="s">
        <v>127</v>
      </c>
      <c r="AB257" s="47" t="s">
        <v>127</v>
      </c>
      <c r="AC257" s="47" t="s">
        <v>127</v>
      </c>
      <c r="AD257" s="47" t="s">
        <v>127</v>
      </c>
      <c r="AE257" s="47" t="s">
        <v>127</v>
      </c>
      <c r="AF257" s="47" t="s">
        <v>127</v>
      </c>
      <c r="AG257" s="47" t="s">
        <v>127</v>
      </c>
      <c r="AH257" s="58">
        <v>1</v>
      </c>
      <c r="AI257" s="59">
        <v>44958</v>
      </c>
      <c r="AJ257" s="59">
        <v>45107</v>
      </c>
      <c r="AK257" s="47" t="s">
        <v>633</v>
      </c>
      <c r="AL257" s="43" t="s">
        <v>703</v>
      </c>
      <c r="AM257" s="43" t="s">
        <v>549</v>
      </c>
      <c r="AN257" s="47" t="s">
        <v>47</v>
      </c>
      <c r="AO257" s="47" t="s">
        <v>57</v>
      </c>
    </row>
    <row r="258" spans="1:116" s="28" customFormat="1" ht="103.5" hidden="1" customHeight="1" x14ac:dyDescent="0.25">
      <c r="A258" s="43" t="s">
        <v>40</v>
      </c>
      <c r="B258" s="60" t="s">
        <v>41</v>
      </c>
      <c r="C258" s="76" t="s">
        <v>70</v>
      </c>
      <c r="D258" s="76" t="s">
        <v>70</v>
      </c>
      <c r="E258" s="76" t="s">
        <v>70</v>
      </c>
      <c r="F258" s="44" t="s">
        <v>650</v>
      </c>
      <c r="G258" s="43" t="s">
        <v>591</v>
      </c>
      <c r="H258" s="33">
        <v>0.04</v>
      </c>
      <c r="I258" s="213"/>
      <c r="J258" s="60"/>
      <c r="K258" s="60"/>
      <c r="L258" s="60"/>
      <c r="M258" s="60"/>
      <c r="N258" s="63">
        <v>0.1</v>
      </c>
      <c r="O258" s="60"/>
      <c r="P258" s="63">
        <v>0.2</v>
      </c>
      <c r="Q258" s="60"/>
      <c r="R258" s="63">
        <v>0.2</v>
      </c>
      <c r="S258" s="60"/>
      <c r="T258" s="63">
        <v>0.2</v>
      </c>
      <c r="U258" s="60"/>
      <c r="V258" s="63">
        <v>0.1</v>
      </c>
      <c r="W258" s="60"/>
      <c r="X258" s="63">
        <v>0.2</v>
      </c>
      <c r="Y258" s="60"/>
      <c r="Z258" s="60"/>
      <c r="AA258" s="60"/>
      <c r="AB258" s="60"/>
      <c r="AC258" s="60"/>
      <c r="AD258" s="60"/>
      <c r="AE258" s="60"/>
      <c r="AF258" s="60"/>
      <c r="AG258" s="60"/>
      <c r="AH258" s="31">
        <f t="shared" ref="AH258:AH265" si="15">+J258+L258+N258+P258+R258+T258+V258+X258+Z258+AB258+AD258+AF258</f>
        <v>1</v>
      </c>
      <c r="AI258" s="64">
        <v>44986</v>
      </c>
      <c r="AJ258" s="64">
        <v>45169</v>
      </c>
      <c r="AK258" s="44" t="s">
        <v>592</v>
      </c>
      <c r="AL258" s="43" t="s">
        <v>703</v>
      </c>
      <c r="AM258" s="43" t="s">
        <v>549</v>
      </c>
      <c r="AN258" s="25" t="s">
        <v>47</v>
      </c>
      <c r="AO258" s="25" t="s">
        <v>57</v>
      </c>
    </row>
    <row r="259" spans="1:116" s="1" customFormat="1" ht="88.5" hidden="1" customHeight="1" x14ac:dyDescent="0.25">
      <c r="A259" s="43" t="s">
        <v>40</v>
      </c>
      <c r="B259" s="60" t="s">
        <v>41</v>
      </c>
      <c r="C259" s="76" t="s">
        <v>70</v>
      </c>
      <c r="D259" s="76" t="s">
        <v>70</v>
      </c>
      <c r="E259" s="76" t="s">
        <v>70</v>
      </c>
      <c r="F259" s="44" t="s">
        <v>650</v>
      </c>
      <c r="G259" s="43" t="s">
        <v>668</v>
      </c>
      <c r="H259" s="33">
        <v>0.04</v>
      </c>
      <c r="I259" s="213"/>
      <c r="J259" s="31"/>
      <c r="K259" s="31"/>
      <c r="L259" s="31">
        <v>0.25</v>
      </c>
      <c r="M259" s="31"/>
      <c r="N259" s="31"/>
      <c r="O259" s="31"/>
      <c r="P259" s="31"/>
      <c r="Q259" s="31"/>
      <c r="R259" s="31">
        <v>0.25</v>
      </c>
      <c r="S259" s="31"/>
      <c r="T259" s="31"/>
      <c r="U259" s="31"/>
      <c r="V259" s="31"/>
      <c r="W259" s="31"/>
      <c r="X259" s="31">
        <v>0.25</v>
      </c>
      <c r="Y259" s="31"/>
      <c r="Z259" s="31"/>
      <c r="AA259" s="31"/>
      <c r="AB259" s="31"/>
      <c r="AC259" s="31"/>
      <c r="AD259" s="31">
        <v>0.25</v>
      </c>
      <c r="AE259" s="31"/>
      <c r="AF259" s="31"/>
      <c r="AG259" s="31"/>
      <c r="AH259" s="31">
        <f t="shared" si="15"/>
        <v>1</v>
      </c>
      <c r="AI259" s="64">
        <v>44958</v>
      </c>
      <c r="AJ259" s="62">
        <v>45260</v>
      </c>
      <c r="AK259" s="44" t="s">
        <v>575</v>
      </c>
      <c r="AL259" s="44" t="s">
        <v>45</v>
      </c>
      <c r="AM259" s="43" t="s">
        <v>549</v>
      </c>
      <c r="AN259" s="25" t="s">
        <v>47</v>
      </c>
      <c r="AO259" s="25" t="s">
        <v>57</v>
      </c>
    </row>
    <row r="260" spans="1:116" s="1" customFormat="1" ht="98.25" hidden="1" customHeight="1" x14ac:dyDescent="0.25">
      <c r="A260" s="43" t="s">
        <v>40</v>
      </c>
      <c r="B260" s="60" t="s">
        <v>41</v>
      </c>
      <c r="C260" s="76" t="s">
        <v>70</v>
      </c>
      <c r="D260" s="76" t="s">
        <v>70</v>
      </c>
      <c r="E260" s="76" t="s">
        <v>70</v>
      </c>
      <c r="F260" s="44" t="s">
        <v>650</v>
      </c>
      <c r="G260" s="43" t="s">
        <v>595</v>
      </c>
      <c r="H260" s="33">
        <v>0.04</v>
      </c>
      <c r="I260" s="213"/>
      <c r="J260" s="31"/>
      <c r="K260" s="31"/>
      <c r="L260" s="31"/>
      <c r="M260" s="31"/>
      <c r="N260" s="31">
        <v>0.33333000000000002</v>
      </c>
      <c r="O260" s="31"/>
      <c r="P260" s="31"/>
      <c r="Q260" s="31"/>
      <c r="R260" s="31"/>
      <c r="S260" s="31"/>
      <c r="T260" s="31"/>
      <c r="U260" s="31"/>
      <c r="V260" s="31">
        <v>0.33333000000000002</v>
      </c>
      <c r="W260" s="31"/>
      <c r="X260" s="31"/>
      <c r="Y260" s="31"/>
      <c r="Z260" s="31"/>
      <c r="AA260" s="31"/>
      <c r="AB260" s="31"/>
      <c r="AC260" s="31"/>
      <c r="AD260" s="31">
        <v>0.33333000000000002</v>
      </c>
      <c r="AE260" s="31"/>
      <c r="AF260" s="31"/>
      <c r="AG260" s="31"/>
      <c r="AH260" s="31">
        <f t="shared" si="15"/>
        <v>0.99999000000000005</v>
      </c>
      <c r="AI260" s="64">
        <v>44986</v>
      </c>
      <c r="AJ260" s="62">
        <v>45260</v>
      </c>
      <c r="AK260" s="44" t="s">
        <v>575</v>
      </c>
      <c r="AL260" s="44" t="s">
        <v>55</v>
      </c>
      <c r="AM260" s="25" t="s">
        <v>745</v>
      </c>
      <c r="AN260" s="25" t="s">
        <v>56</v>
      </c>
      <c r="AO260" s="25" t="s">
        <v>57</v>
      </c>
    </row>
    <row r="261" spans="1:116" s="28" customFormat="1" ht="94.5" hidden="1" customHeight="1" x14ac:dyDescent="0.25">
      <c r="A261" s="43" t="s">
        <v>40</v>
      </c>
      <c r="B261" s="60" t="s">
        <v>41</v>
      </c>
      <c r="C261" s="76" t="s">
        <v>70</v>
      </c>
      <c r="D261" s="76" t="s">
        <v>70</v>
      </c>
      <c r="E261" s="76" t="s">
        <v>70</v>
      </c>
      <c r="F261" s="44" t="s">
        <v>640</v>
      </c>
      <c r="G261" s="43" t="s">
        <v>554</v>
      </c>
      <c r="H261" s="31">
        <v>0.05</v>
      </c>
      <c r="I261" s="213"/>
      <c r="J261" s="60"/>
      <c r="K261" s="60"/>
      <c r="L261" s="60"/>
      <c r="M261" s="60"/>
      <c r="N261" s="60"/>
      <c r="O261" s="60"/>
      <c r="P261" s="63"/>
      <c r="Q261" s="60"/>
      <c r="R261" s="63">
        <v>0.5</v>
      </c>
      <c r="S261" s="60"/>
      <c r="T261" s="60"/>
      <c r="U261" s="60"/>
      <c r="V261" s="60"/>
      <c r="W261" s="60"/>
      <c r="X261" s="60"/>
      <c r="Y261" s="60"/>
      <c r="Z261" s="60"/>
      <c r="AA261" s="60"/>
      <c r="AB261" s="63">
        <v>0.5</v>
      </c>
      <c r="AC261" s="60"/>
      <c r="AD261" s="60"/>
      <c r="AE261" s="60"/>
      <c r="AF261" s="60"/>
      <c r="AG261" s="60"/>
      <c r="AH261" s="31">
        <f t="shared" si="15"/>
        <v>1</v>
      </c>
      <c r="AI261" s="64">
        <v>45047</v>
      </c>
      <c r="AJ261" s="64">
        <v>45230</v>
      </c>
      <c r="AK261" s="43" t="s">
        <v>551</v>
      </c>
      <c r="AL261" s="43" t="s">
        <v>703</v>
      </c>
      <c r="AM261" s="43" t="s">
        <v>549</v>
      </c>
      <c r="AN261" s="25" t="s">
        <v>47</v>
      </c>
      <c r="AO261" s="25" t="s">
        <v>57</v>
      </c>
    </row>
    <row r="262" spans="1:116" s="28" customFormat="1" ht="91.5" hidden="1" customHeight="1" x14ac:dyDescent="0.25">
      <c r="A262" s="43" t="s">
        <v>40</v>
      </c>
      <c r="B262" s="60" t="s">
        <v>41</v>
      </c>
      <c r="C262" s="76" t="s">
        <v>70</v>
      </c>
      <c r="D262" s="76" t="s">
        <v>70</v>
      </c>
      <c r="E262" s="76" t="s">
        <v>70</v>
      </c>
      <c r="F262" s="44" t="s">
        <v>640</v>
      </c>
      <c r="G262" s="43" t="s">
        <v>555</v>
      </c>
      <c r="H262" s="31">
        <v>0.05</v>
      </c>
      <c r="I262" s="213"/>
      <c r="J262" s="60"/>
      <c r="K262" s="60"/>
      <c r="L262" s="63">
        <v>0.5</v>
      </c>
      <c r="M262" s="60"/>
      <c r="N262" s="63">
        <v>0.5</v>
      </c>
      <c r="O262" s="60"/>
      <c r="P262" s="60"/>
      <c r="Q262" s="60"/>
      <c r="R262" s="60"/>
      <c r="S262" s="60"/>
      <c r="T262" s="60"/>
      <c r="U262" s="60"/>
      <c r="V262" s="60"/>
      <c r="W262" s="60"/>
      <c r="X262" s="60"/>
      <c r="Y262" s="60"/>
      <c r="Z262" s="60"/>
      <c r="AA262" s="60"/>
      <c r="AB262" s="60"/>
      <c r="AC262" s="60"/>
      <c r="AD262" s="60"/>
      <c r="AE262" s="60"/>
      <c r="AF262" s="60"/>
      <c r="AG262" s="60"/>
      <c r="AH262" s="31">
        <f t="shared" si="15"/>
        <v>1</v>
      </c>
      <c r="AI262" s="64">
        <v>44958</v>
      </c>
      <c r="AJ262" s="64">
        <v>45016</v>
      </c>
      <c r="AK262" s="43" t="s">
        <v>556</v>
      </c>
      <c r="AL262" s="43" t="s">
        <v>703</v>
      </c>
      <c r="AM262" s="43" t="s">
        <v>549</v>
      </c>
      <c r="AN262" s="25" t="s">
        <v>47</v>
      </c>
      <c r="AO262" s="25" t="s">
        <v>57</v>
      </c>
    </row>
    <row r="263" spans="1:116" s="28" customFormat="1" ht="108" hidden="1" customHeight="1" x14ac:dyDescent="0.25">
      <c r="A263" s="43" t="s">
        <v>40</v>
      </c>
      <c r="B263" s="60" t="s">
        <v>41</v>
      </c>
      <c r="C263" s="76" t="s">
        <v>70</v>
      </c>
      <c r="D263" s="76" t="s">
        <v>70</v>
      </c>
      <c r="E263" s="76" t="s">
        <v>70</v>
      </c>
      <c r="F263" s="44" t="s">
        <v>640</v>
      </c>
      <c r="G263" s="43" t="s">
        <v>557</v>
      </c>
      <c r="H263" s="31">
        <v>0.05</v>
      </c>
      <c r="I263" s="213"/>
      <c r="J263" s="60"/>
      <c r="K263" s="60"/>
      <c r="L263" s="60"/>
      <c r="M263" s="60"/>
      <c r="N263" s="60"/>
      <c r="O263" s="60"/>
      <c r="P263" s="63">
        <v>0.1</v>
      </c>
      <c r="Q263" s="60"/>
      <c r="R263" s="63">
        <v>0.1</v>
      </c>
      <c r="S263" s="60"/>
      <c r="T263" s="63">
        <v>0.1</v>
      </c>
      <c r="U263" s="60"/>
      <c r="V263" s="63">
        <v>0.1</v>
      </c>
      <c r="W263" s="60"/>
      <c r="X263" s="63">
        <v>0.1</v>
      </c>
      <c r="Y263" s="60"/>
      <c r="Z263" s="63">
        <v>0.1</v>
      </c>
      <c r="AA263" s="60"/>
      <c r="AB263" s="63">
        <v>0.15</v>
      </c>
      <c r="AC263" s="60"/>
      <c r="AD263" s="63">
        <v>0.1</v>
      </c>
      <c r="AE263" s="60"/>
      <c r="AF263" s="63">
        <v>0.15</v>
      </c>
      <c r="AG263" s="60"/>
      <c r="AH263" s="31">
        <f t="shared" si="15"/>
        <v>1</v>
      </c>
      <c r="AI263" s="64">
        <v>45017</v>
      </c>
      <c r="AJ263" s="64">
        <v>45291</v>
      </c>
      <c r="AK263" s="43" t="s">
        <v>558</v>
      </c>
      <c r="AL263" s="43" t="s">
        <v>703</v>
      </c>
      <c r="AM263" s="43" t="s">
        <v>535</v>
      </c>
      <c r="AN263" s="25" t="s">
        <v>536</v>
      </c>
      <c r="AO263" s="25" t="s">
        <v>57</v>
      </c>
    </row>
    <row r="264" spans="1:116" ht="96.75" hidden="1" customHeight="1" x14ac:dyDescent="0.25">
      <c r="A264" s="43" t="s">
        <v>40</v>
      </c>
      <c r="B264" s="60" t="s">
        <v>41</v>
      </c>
      <c r="C264" s="76" t="s">
        <v>70</v>
      </c>
      <c r="D264" s="76" t="s">
        <v>70</v>
      </c>
      <c r="E264" s="76" t="s">
        <v>70</v>
      </c>
      <c r="F264" s="44" t="s">
        <v>647</v>
      </c>
      <c r="G264" s="43" t="s">
        <v>669</v>
      </c>
      <c r="H264" s="31">
        <v>0.03</v>
      </c>
      <c r="I264" s="213"/>
      <c r="J264" s="31"/>
      <c r="K264" s="31"/>
      <c r="L264" s="31"/>
      <c r="M264" s="31"/>
      <c r="N264" s="31"/>
      <c r="O264" s="31"/>
      <c r="P264" s="31">
        <v>0.33329999999999999</v>
      </c>
      <c r="Q264" s="31"/>
      <c r="R264" s="31"/>
      <c r="S264" s="31"/>
      <c r="T264" s="31"/>
      <c r="U264" s="31"/>
      <c r="V264" s="31">
        <v>0.33329999999999999</v>
      </c>
      <c r="W264" s="31"/>
      <c r="X264" s="31"/>
      <c r="Y264" s="31"/>
      <c r="Z264" s="31"/>
      <c r="AA264" s="31"/>
      <c r="AB264" s="31"/>
      <c r="AC264" s="31"/>
      <c r="AD264" s="31">
        <v>0.33329999999999999</v>
      </c>
      <c r="AE264" s="31"/>
      <c r="AF264" s="31"/>
      <c r="AG264" s="31"/>
      <c r="AH264" s="31">
        <f t="shared" si="15"/>
        <v>0.99990000000000001</v>
      </c>
      <c r="AI264" s="64">
        <v>45017</v>
      </c>
      <c r="AJ264" s="62">
        <v>45260</v>
      </c>
      <c r="AK264" s="44" t="s">
        <v>580</v>
      </c>
      <c r="AL264" s="44" t="s">
        <v>45</v>
      </c>
      <c r="AM264" s="43" t="s">
        <v>549</v>
      </c>
      <c r="AN264" s="25" t="s">
        <v>47</v>
      </c>
      <c r="AO264" s="25" t="s">
        <v>57</v>
      </c>
    </row>
    <row r="265" spans="1:116" ht="102.75" hidden="1" customHeight="1" x14ac:dyDescent="0.25">
      <c r="A265" s="43" t="s">
        <v>40</v>
      </c>
      <c r="B265" s="60" t="s">
        <v>41</v>
      </c>
      <c r="C265" s="76" t="s">
        <v>70</v>
      </c>
      <c r="D265" s="76" t="s">
        <v>70</v>
      </c>
      <c r="E265" s="76" t="s">
        <v>70</v>
      </c>
      <c r="F265" s="44" t="s">
        <v>647</v>
      </c>
      <c r="G265" s="43" t="s">
        <v>581</v>
      </c>
      <c r="H265" s="31">
        <v>0.05</v>
      </c>
      <c r="I265" s="213"/>
      <c r="J265" s="31"/>
      <c r="K265" s="31"/>
      <c r="L265" s="31"/>
      <c r="M265" s="31"/>
      <c r="N265" s="31">
        <v>0.25</v>
      </c>
      <c r="O265" s="31"/>
      <c r="P265" s="31"/>
      <c r="Q265" s="31"/>
      <c r="R265" s="31"/>
      <c r="S265" s="31"/>
      <c r="T265" s="31">
        <v>0.25</v>
      </c>
      <c r="U265" s="31"/>
      <c r="V265" s="31"/>
      <c r="W265" s="31"/>
      <c r="X265" s="31"/>
      <c r="Y265" s="31"/>
      <c r="Z265" s="31">
        <v>0.25</v>
      </c>
      <c r="AA265" s="31"/>
      <c r="AB265" s="31"/>
      <c r="AC265" s="31"/>
      <c r="AD265" s="31"/>
      <c r="AE265" s="31"/>
      <c r="AF265" s="31">
        <v>0.25</v>
      </c>
      <c r="AG265" s="31"/>
      <c r="AH265" s="31">
        <f t="shared" si="15"/>
        <v>1</v>
      </c>
      <c r="AI265" s="64">
        <v>44986</v>
      </c>
      <c r="AJ265" s="62">
        <v>45291</v>
      </c>
      <c r="AK265" s="44" t="s">
        <v>582</v>
      </c>
      <c r="AL265" s="44" t="s">
        <v>45</v>
      </c>
      <c r="AM265" s="43" t="s">
        <v>549</v>
      </c>
      <c r="AN265" s="25" t="s">
        <v>47</v>
      </c>
      <c r="AO265" s="25" t="s">
        <v>57</v>
      </c>
    </row>
    <row r="266" spans="1:116" s="28" customFormat="1" ht="101.25" hidden="1" customHeight="1" x14ac:dyDescent="0.25">
      <c r="A266" s="43" t="s">
        <v>40</v>
      </c>
      <c r="B266" s="60" t="s">
        <v>41</v>
      </c>
      <c r="C266" s="76" t="s">
        <v>70</v>
      </c>
      <c r="D266" s="76" t="s">
        <v>70</v>
      </c>
      <c r="E266" s="76" t="s">
        <v>70</v>
      </c>
      <c r="F266" s="44" t="s">
        <v>647</v>
      </c>
      <c r="G266" s="43" t="s">
        <v>583</v>
      </c>
      <c r="H266" s="33">
        <v>0.05</v>
      </c>
      <c r="I266" s="213"/>
      <c r="J266" s="60"/>
      <c r="K266" s="60"/>
      <c r="L266" s="60"/>
      <c r="M266" s="60"/>
      <c r="N266" s="60"/>
      <c r="O266" s="60"/>
      <c r="P266" s="60"/>
      <c r="Q266" s="60"/>
      <c r="R266" s="60"/>
      <c r="S266" s="60"/>
      <c r="T266" s="63">
        <v>0.33</v>
      </c>
      <c r="U266" s="60"/>
      <c r="V266" s="63">
        <v>0.33</v>
      </c>
      <c r="W266" s="60"/>
      <c r="X266" s="63">
        <v>0.34</v>
      </c>
      <c r="Y266" s="60"/>
      <c r="Z266" s="60"/>
      <c r="AA266" s="60"/>
      <c r="AB266" s="60"/>
      <c r="AC266" s="60"/>
      <c r="AD266" s="60"/>
      <c r="AE266" s="60"/>
      <c r="AF266" s="60"/>
      <c r="AG266" s="60"/>
      <c r="AH266" s="31">
        <f>+J266+L266+N266+P266+R266+T266+V266+X266+Z266+AB266+AD266+AF266</f>
        <v>1</v>
      </c>
      <c r="AI266" s="64">
        <v>45078</v>
      </c>
      <c r="AJ266" s="64">
        <v>45169</v>
      </c>
      <c r="AK266" s="43" t="s">
        <v>584</v>
      </c>
      <c r="AL266" s="43" t="s">
        <v>703</v>
      </c>
      <c r="AM266" s="43" t="s">
        <v>549</v>
      </c>
      <c r="AN266" s="25" t="s">
        <v>47</v>
      </c>
      <c r="AO266" s="25" t="s">
        <v>57</v>
      </c>
    </row>
    <row r="267" spans="1:116" ht="115.5" hidden="1" customHeight="1" x14ac:dyDescent="0.25">
      <c r="A267" s="43" t="s">
        <v>40</v>
      </c>
      <c r="B267" s="60" t="s">
        <v>203</v>
      </c>
      <c r="C267" s="76" t="s">
        <v>70</v>
      </c>
      <c r="D267" s="60" t="s">
        <v>70</v>
      </c>
      <c r="E267" s="60" t="s">
        <v>70</v>
      </c>
      <c r="F267" s="44" t="s">
        <v>760</v>
      </c>
      <c r="G267" s="43" t="s">
        <v>539</v>
      </c>
      <c r="H267" s="33">
        <v>0.1</v>
      </c>
      <c r="I267" s="214"/>
      <c r="J267" s="33"/>
      <c r="K267" s="33"/>
      <c r="L267" s="33"/>
      <c r="M267" s="33"/>
      <c r="N267" s="33"/>
      <c r="O267" s="33"/>
      <c r="P267" s="33">
        <v>0.5</v>
      </c>
      <c r="Q267" s="33"/>
      <c r="R267" s="33"/>
      <c r="S267" s="33"/>
      <c r="T267" s="33"/>
      <c r="U267" s="33"/>
      <c r="V267" s="33"/>
      <c r="W267" s="33"/>
      <c r="X267" s="33"/>
      <c r="Y267" s="33"/>
      <c r="Z267" s="33"/>
      <c r="AA267" s="33"/>
      <c r="AB267" s="33">
        <v>0.5</v>
      </c>
      <c r="AC267" s="33"/>
      <c r="AD267" s="33"/>
      <c r="AE267" s="33"/>
      <c r="AF267" s="33"/>
      <c r="AG267" s="33"/>
      <c r="AH267" s="33">
        <f t="shared" ref="AH267" si="16">J267+L267+N267+P267+R267+T267+V267+X267+Z267+AB267+AD267+AF267</f>
        <v>1</v>
      </c>
      <c r="AI267" s="64">
        <v>45017</v>
      </c>
      <c r="AJ267" s="64">
        <v>45230</v>
      </c>
      <c r="AK267" s="43" t="s">
        <v>540</v>
      </c>
      <c r="AL267" s="43" t="s">
        <v>541</v>
      </c>
      <c r="AM267" s="43" t="s">
        <v>199</v>
      </c>
      <c r="AN267" s="43" t="s">
        <v>200</v>
      </c>
      <c r="AO267" s="43" t="s">
        <v>200</v>
      </c>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row>
    <row r="268" spans="1:116" ht="93.75" hidden="1" customHeight="1" x14ac:dyDescent="0.25">
      <c r="A268" s="43" t="s">
        <v>40</v>
      </c>
      <c r="B268" s="60" t="s">
        <v>41</v>
      </c>
      <c r="C268" s="76" t="s">
        <v>70</v>
      </c>
      <c r="D268" s="76" t="s">
        <v>70</v>
      </c>
      <c r="E268" s="76" t="s">
        <v>70</v>
      </c>
      <c r="F268" s="45" t="s">
        <v>648</v>
      </c>
      <c r="G268" s="43" t="s">
        <v>680</v>
      </c>
      <c r="H268" s="33">
        <v>0.5</v>
      </c>
      <c r="I268" s="240">
        <f>+H268+H269</f>
        <v>1</v>
      </c>
      <c r="J268" s="31">
        <v>1</v>
      </c>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f t="shared" ref="AH268" si="17">+J268+L268+N268+P268+R268+T268+V268+X268+Z268+AB268+AD268+AF268</f>
        <v>1</v>
      </c>
      <c r="AI268" s="64">
        <v>44928</v>
      </c>
      <c r="AJ268" s="62">
        <v>44957</v>
      </c>
      <c r="AK268" s="44" t="s">
        <v>729</v>
      </c>
      <c r="AL268" s="44" t="s">
        <v>429</v>
      </c>
      <c r="AM268" s="44" t="s">
        <v>525</v>
      </c>
      <c r="AN268" s="25" t="s">
        <v>430</v>
      </c>
      <c r="AO268" s="25" t="s">
        <v>57</v>
      </c>
    </row>
    <row r="269" spans="1:116" ht="90.75" hidden="1" customHeight="1" x14ac:dyDescent="0.25">
      <c r="A269" s="43" t="s">
        <v>40</v>
      </c>
      <c r="B269" s="60" t="s">
        <v>41</v>
      </c>
      <c r="C269" s="76" t="s">
        <v>70</v>
      </c>
      <c r="D269" s="76" t="s">
        <v>70</v>
      </c>
      <c r="E269" s="76" t="s">
        <v>70</v>
      </c>
      <c r="F269" s="45" t="s">
        <v>676</v>
      </c>
      <c r="G269" s="43" t="s">
        <v>677</v>
      </c>
      <c r="H269" s="33">
        <v>0.5</v>
      </c>
      <c r="I269" s="257"/>
      <c r="J269" s="31"/>
      <c r="K269" s="31"/>
      <c r="L269" s="31"/>
      <c r="M269" s="31"/>
      <c r="N269" s="31"/>
      <c r="O269" s="31"/>
      <c r="P269" s="31"/>
      <c r="Q269" s="31"/>
      <c r="R269" s="31"/>
      <c r="S269" s="31"/>
      <c r="T269" s="31"/>
      <c r="U269" s="31"/>
      <c r="V269" s="31"/>
      <c r="W269" s="31"/>
      <c r="X269" s="31">
        <v>0.5</v>
      </c>
      <c r="Y269" s="31"/>
      <c r="Z269" s="31">
        <v>0.5</v>
      </c>
      <c r="AA269" s="31"/>
      <c r="AB269" s="31"/>
      <c r="AC269" s="31"/>
      <c r="AD269" s="31"/>
      <c r="AE269" s="31"/>
      <c r="AF269" s="31"/>
      <c r="AG269" s="31"/>
      <c r="AH269" s="31">
        <f>+J269+L269+N269+P269+R269+T269+V269+X269+Z269+AB269+AD269+AF269</f>
        <v>1</v>
      </c>
      <c r="AI269" s="64">
        <v>45139</v>
      </c>
      <c r="AJ269" s="62">
        <v>45199</v>
      </c>
      <c r="AK269" s="44" t="s">
        <v>730</v>
      </c>
      <c r="AL269" s="44" t="s">
        <v>55</v>
      </c>
      <c r="AM269" s="44" t="s">
        <v>549</v>
      </c>
      <c r="AN269" s="25" t="s">
        <v>47</v>
      </c>
      <c r="AO269" s="25" t="s">
        <v>57</v>
      </c>
    </row>
    <row r="270" spans="1:116" ht="105" hidden="1" x14ac:dyDescent="0.25">
      <c r="A270" s="43" t="s">
        <v>40</v>
      </c>
      <c r="B270" s="60" t="s">
        <v>203</v>
      </c>
      <c r="C270" s="50" t="s">
        <v>70</v>
      </c>
      <c r="D270" s="43" t="s">
        <v>70</v>
      </c>
      <c r="E270" s="43" t="s">
        <v>70</v>
      </c>
      <c r="F270" s="44" t="s">
        <v>653</v>
      </c>
      <c r="G270" s="50" t="s">
        <v>624</v>
      </c>
      <c r="H270" s="33">
        <v>0.3</v>
      </c>
      <c r="I270" s="244">
        <f>+H270+H271+H272+H273+H274+H275+H276+H277+H278+H279+H280+H281+H282+H283</f>
        <v>1</v>
      </c>
      <c r="J270" s="26"/>
      <c r="K270" s="26"/>
      <c r="L270" s="26"/>
      <c r="M270" s="26"/>
      <c r="N270" s="26">
        <v>0.15</v>
      </c>
      <c r="O270" s="26"/>
      <c r="P270" s="26">
        <v>0.15</v>
      </c>
      <c r="Q270" s="48"/>
      <c r="R270" s="26">
        <v>0.12</v>
      </c>
      <c r="S270" s="48"/>
      <c r="T270" s="26">
        <v>0.1</v>
      </c>
      <c r="U270" s="48"/>
      <c r="V270" s="26">
        <v>0.12</v>
      </c>
      <c r="W270" s="48"/>
      <c r="X270" s="26">
        <v>0.12</v>
      </c>
      <c r="Y270" s="48"/>
      <c r="Z270" s="26">
        <v>0.12</v>
      </c>
      <c r="AA270" s="48"/>
      <c r="AB270" s="26">
        <v>0.12</v>
      </c>
      <c r="AC270" s="48"/>
      <c r="AD270" s="48"/>
      <c r="AE270" s="48"/>
      <c r="AF270" s="48"/>
      <c r="AG270" s="48"/>
      <c r="AH270" s="26">
        <f t="shared" ref="AH270" si="18">J270+L270+N270+P270+R270+T270+V270+X270+Z270+AB270+AD270+AF270</f>
        <v>1</v>
      </c>
      <c r="AI270" s="62">
        <v>45078</v>
      </c>
      <c r="AJ270" s="64">
        <v>45230</v>
      </c>
      <c r="AK270" s="50" t="s">
        <v>625</v>
      </c>
      <c r="AL270" s="43" t="s">
        <v>698</v>
      </c>
      <c r="AM270" s="43" t="s">
        <v>705</v>
      </c>
      <c r="AN270" s="43" t="s">
        <v>46</v>
      </c>
      <c r="AO270" s="25" t="s">
        <v>47</v>
      </c>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80" hidden="1" x14ac:dyDescent="0.25">
      <c r="A271" s="43" t="s">
        <v>40</v>
      </c>
      <c r="B271" s="60" t="s">
        <v>203</v>
      </c>
      <c r="C271" s="76" t="s">
        <v>70</v>
      </c>
      <c r="D271" s="60" t="s">
        <v>70</v>
      </c>
      <c r="E271" s="60" t="s">
        <v>70</v>
      </c>
      <c r="F271" s="44" t="s">
        <v>653</v>
      </c>
      <c r="G271" s="43" t="s">
        <v>607</v>
      </c>
      <c r="H271" s="33">
        <v>0.05</v>
      </c>
      <c r="I271" s="237"/>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33"/>
      <c r="AH271" s="33">
        <f>J271+L271+N271+P271+R271+T271+V271+X271+Z271+AB271+AD271+AF271</f>
        <v>0.99999999999999978</v>
      </c>
      <c r="AI271" s="64">
        <v>44939</v>
      </c>
      <c r="AJ271" s="64">
        <v>45290</v>
      </c>
      <c r="AK271" s="43" t="s">
        <v>608</v>
      </c>
      <c r="AL271" s="43" t="s">
        <v>463</v>
      </c>
      <c r="AM271" s="43" t="s">
        <v>609</v>
      </c>
      <c r="AN271" s="25" t="s">
        <v>465</v>
      </c>
      <c r="AO271" s="25" t="s">
        <v>57</v>
      </c>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65" hidden="1" x14ac:dyDescent="0.25">
      <c r="A272" s="43" t="s">
        <v>40</v>
      </c>
      <c r="B272" s="60" t="s">
        <v>203</v>
      </c>
      <c r="C272" s="76" t="s">
        <v>70</v>
      </c>
      <c r="D272" s="60" t="s">
        <v>70</v>
      </c>
      <c r="E272" s="60" t="s">
        <v>70</v>
      </c>
      <c r="F272" s="44" t="s">
        <v>653</v>
      </c>
      <c r="G272" s="43" t="s">
        <v>610</v>
      </c>
      <c r="H272" s="33">
        <v>0.05</v>
      </c>
      <c r="I272" s="237"/>
      <c r="J272" s="31">
        <v>0.08</v>
      </c>
      <c r="K272" s="31"/>
      <c r="L272" s="31">
        <v>0.08</v>
      </c>
      <c r="M272" s="31"/>
      <c r="N272" s="31">
        <v>0.09</v>
      </c>
      <c r="O272" s="31"/>
      <c r="P272" s="31">
        <v>0.08</v>
      </c>
      <c r="Q272" s="31"/>
      <c r="R272" s="31">
        <v>0.08</v>
      </c>
      <c r="S272" s="31"/>
      <c r="T272" s="31">
        <v>0.09</v>
      </c>
      <c r="U272" s="31"/>
      <c r="V272" s="31">
        <v>0.08</v>
      </c>
      <c r="W272" s="31"/>
      <c r="X272" s="31">
        <v>0.08</v>
      </c>
      <c r="Y272" s="31"/>
      <c r="Z272" s="31">
        <v>0.09</v>
      </c>
      <c r="AA272" s="31"/>
      <c r="AB272" s="31">
        <v>0.08</v>
      </c>
      <c r="AC272" s="31"/>
      <c r="AD272" s="31">
        <v>0.08</v>
      </c>
      <c r="AE272" s="31"/>
      <c r="AF272" s="31">
        <v>0.09</v>
      </c>
      <c r="AG272" s="33"/>
      <c r="AH272" s="33">
        <f t="shared" ref="AH272:AH279" si="19">J272+L272+N272+P272+R272+T272+V272+X272+Z272+AB272+AD272+AF272</f>
        <v>0.99999999999999978</v>
      </c>
      <c r="AI272" s="64">
        <v>44939</v>
      </c>
      <c r="AJ272" s="64">
        <v>45290</v>
      </c>
      <c r="AK272" s="43" t="s">
        <v>608</v>
      </c>
      <c r="AL272" s="43" t="s">
        <v>287</v>
      </c>
      <c r="AM272" s="43" t="s">
        <v>708</v>
      </c>
      <c r="AN272" s="43" t="s">
        <v>708</v>
      </c>
      <c r="AO272" s="43" t="s">
        <v>160</v>
      </c>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65" hidden="1" x14ac:dyDescent="0.25">
      <c r="A273" s="43" t="s">
        <v>40</v>
      </c>
      <c r="B273" s="60" t="s">
        <v>203</v>
      </c>
      <c r="C273" s="76" t="s">
        <v>70</v>
      </c>
      <c r="D273" s="60" t="s">
        <v>70</v>
      </c>
      <c r="E273" s="60" t="s">
        <v>70</v>
      </c>
      <c r="F273" s="44" t="s">
        <v>653</v>
      </c>
      <c r="G273" s="43" t="s">
        <v>611</v>
      </c>
      <c r="H273" s="33">
        <v>0.05</v>
      </c>
      <c r="I273" s="237"/>
      <c r="J273" s="31">
        <v>0.08</v>
      </c>
      <c r="K273" s="31"/>
      <c r="L273" s="31">
        <v>0.08</v>
      </c>
      <c r="M273" s="31"/>
      <c r="N273" s="31">
        <v>0.09</v>
      </c>
      <c r="O273" s="31"/>
      <c r="P273" s="31">
        <v>0.08</v>
      </c>
      <c r="Q273" s="31"/>
      <c r="R273" s="31">
        <v>0.08</v>
      </c>
      <c r="S273" s="31"/>
      <c r="T273" s="31">
        <v>0.09</v>
      </c>
      <c r="U273" s="31"/>
      <c r="V273" s="31">
        <v>0.08</v>
      </c>
      <c r="W273" s="31"/>
      <c r="X273" s="31">
        <v>0.08</v>
      </c>
      <c r="Y273" s="31"/>
      <c r="Z273" s="31">
        <v>0.09</v>
      </c>
      <c r="AA273" s="31"/>
      <c r="AB273" s="31">
        <v>0.08</v>
      </c>
      <c r="AC273" s="31"/>
      <c r="AD273" s="31">
        <v>0.08</v>
      </c>
      <c r="AE273" s="31"/>
      <c r="AF273" s="31">
        <v>0.09</v>
      </c>
      <c r="AG273" s="33"/>
      <c r="AH273" s="33">
        <f t="shared" si="19"/>
        <v>0.99999999999999978</v>
      </c>
      <c r="AI273" s="64">
        <v>44939</v>
      </c>
      <c r="AJ273" s="64">
        <v>45290</v>
      </c>
      <c r="AK273" s="43" t="s">
        <v>608</v>
      </c>
      <c r="AL273" s="43" t="s">
        <v>429</v>
      </c>
      <c r="AM273" s="43" t="s">
        <v>612</v>
      </c>
      <c r="AN273" s="44" t="s">
        <v>711</v>
      </c>
      <c r="AO273" s="43" t="s">
        <v>430</v>
      </c>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65" hidden="1" x14ac:dyDescent="0.25">
      <c r="A274" s="43" t="s">
        <v>40</v>
      </c>
      <c r="B274" s="60" t="s">
        <v>203</v>
      </c>
      <c r="C274" s="76" t="s">
        <v>70</v>
      </c>
      <c r="D274" s="60" t="s">
        <v>70</v>
      </c>
      <c r="E274" s="60" t="s">
        <v>70</v>
      </c>
      <c r="F274" s="44" t="s">
        <v>653</v>
      </c>
      <c r="G274" s="43" t="s">
        <v>613</v>
      </c>
      <c r="H274" s="33">
        <v>0.02</v>
      </c>
      <c r="I274" s="237"/>
      <c r="J274" s="31">
        <v>0.08</v>
      </c>
      <c r="K274" s="31"/>
      <c r="L274" s="31">
        <v>0.08</v>
      </c>
      <c r="M274" s="31"/>
      <c r="N274" s="31">
        <v>0.09</v>
      </c>
      <c r="O274" s="31"/>
      <c r="P274" s="31">
        <v>0.08</v>
      </c>
      <c r="Q274" s="31"/>
      <c r="R274" s="31">
        <v>0.08</v>
      </c>
      <c r="S274" s="31"/>
      <c r="T274" s="31">
        <v>0.09</v>
      </c>
      <c r="U274" s="31"/>
      <c r="V274" s="31">
        <v>0.08</v>
      </c>
      <c r="W274" s="31"/>
      <c r="X274" s="31">
        <v>0.08</v>
      </c>
      <c r="Y274" s="31"/>
      <c r="Z274" s="31">
        <v>0.09</v>
      </c>
      <c r="AA274" s="31"/>
      <c r="AB274" s="31">
        <v>0.08</v>
      </c>
      <c r="AC274" s="31"/>
      <c r="AD274" s="31">
        <v>0.08</v>
      </c>
      <c r="AE274" s="31"/>
      <c r="AF274" s="31">
        <v>0.09</v>
      </c>
      <c r="AG274" s="33"/>
      <c r="AH274" s="33">
        <f t="shared" si="19"/>
        <v>0.99999999999999978</v>
      </c>
      <c r="AI274" s="64">
        <v>44939</v>
      </c>
      <c r="AJ274" s="64">
        <v>45290</v>
      </c>
      <c r="AK274" s="43" t="s">
        <v>608</v>
      </c>
      <c r="AL274" s="50" t="s">
        <v>351</v>
      </c>
      <c r="AM274" s="50" t="s">
        <v>753</v>
      </c>
      <c r="AN274" s="43" t="s">
        <v>614</v>
      </c>
      <c r="AO274" s="43" t="s">
        <v>160</v>
      </c>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80" hidden="1" x14ac:dyDescent="0.25">
      <c r="A275" s="43" t="s">
        <v>40</v>
      </c>
      <c r="B275" s="60" t="s">
        <v>203</v>
      </c>
      <c r="C275" s="76" t="s">
        <v>70</v>
      </c>
      <c r="D275" s="60" t="s">
        <v>70</v>
      </c>
      <c r="E275" s="60" t="s">
        <v>70</v>
      </c>
      <c r="F275" s="44" t="s">
        <v>653</v>
      </c>
      <c r="G275" s="43" t="s">
        <v>615</v>
      </c>
      <c r="H275" s="33">
        <v>0.02</v>
      </c>
      <c r="I275" s="237"/>
      <c r="J275" s="31">
        <v>0.08</v>
      </c>
      <c r="K275" s="31"/>
      <c r="L275" s="31">
        <v>0.08</v>
      </c>
      <c r="M275" s="31"/>
      <c r="N275" s="31">
        <v>0.09</v>
      </c>
      <c r="O275" s="31"/>
      <c r="P275" s="31">
        <v>0.08</v>
      </c>
      <c r="Q275" s="31"/>
      <c r="R275" s="31">
        <v>0.08</v>
      </c>
      <c r="S275" s="31"/>
      <c r="T275" s="31">
        <v>0.09</v>
      </c>
      <c r="U275" s="31"/>
      <c r="V275" s="31">
        <v>0.08</v>
      </c>
      <c r="W275" s="31"/>
      <c r="X275" s="31">
        <v>0.08</v>
      </c>
      <c r="Y275" s="31"/>
      <c r="Z275" s="31">
        <v>0.09</v>
      </c>
      <c r="AA275" s="31"/>
      <c r="AB275" s="31">
        <v>0.08</v>
      </c>
      <c r="AC275" s="31"/>
      <c r="AD275" s="31">
        <v>0.08</v>
      </c>
      <c r="AE275" s="31"/>
      <c r="AF275" s="31">
        <v>0.09</v>
      </c>
      <c r="AG275" s="33"/>
      <c r="AH275" s="33">
        <f t="shared" si="19"/>
        <v>0.99999999999999978</v>
      </c>
      <c r="AI275" s="64">
        <v>44939</v>
      </c>
      <c r="AJ275" s="64">
        <v>45290</v>
      </c>
      <c r="AK275" s="43" t="s">
        <v>608</v>
      </c>
      <c r="AL275" s="43" t="s">
        <v>381</v>
      </c>
      <c r="AM275" s="50" t="s">
        <v>382</v>
      </c>
      <c r="AN275" s="43" t="s">
        <v>713</v>
      </c>
      <c r="AO275" s="43" t="s">
        <v>160</v>
      </c>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34.1" hidden="1" customHeight="1" x14ac:dyDescent="0.25">
      <c r="A276" s="43" t="s">
        <v>40</v>
      </c>
      <c r="B276" s="60" t="s">
        <v>203</v>
      </c>
      <c r="C276" s="76" t="s">
        <v>70</v>
      </c>
      <c r="D276" s="60" t="s">
        <v>70</v>
      </c>
      <c r="E276" s="60" t="s">
        <v>70</v>
      </c>
      <c r="F276" s="44" t="s">
        <v>653</v>
      </c>
      <c r="G276" s="43" t="s">
        <v>616</v>
      </c>
      <c r="H276" s="33">
        <v>0.05</v>
      </c>
      <c r="I276" s="237"/>
      <c r="J276" s="31">
        <v>0.08</v>
      </c>
      <c r="K276" s="31"/>
      <c r="L276" s="31">
        <v>0.08</v>
      </c>
      <c r="M276" s="31"/>
      <c r="N276" s="31">
        <v>0.09</v>
      </c>
      <c r="O276" s="31"/>
      <c r="P276" s="31">
        <v>0.08</v>
      </c>
      <c r="Q276" s="31"/>
      <c r="R276" s="31">
        <v>0.08</v>
      </c>
      <c r="S276" s="31"/>
      <c r="T276" s="31">
        <v>0.09</v>
      </c>
      <c r="U276" s="31"/>
      <c r="V276" s="31">
        <v>0.08</v>
      </c>
      <c r="W276" s="31"/>
      <c r="X276" s="31">
        <v>0.08</v>
      </c>
      <c r="Y276" s="31"/>
      <c r="Z276" s="31">
        <v>0.09</v>
      </c>
      <c r="AA276" s="31"/>
      <c r="AB276" s="31">
        <v>0.08</v>
      </c>
      <c r="AC276" s="31"/>
      <c r="AD276" s="31">
        <v>0.08</v>
      </c>
      <c r="AE276" s="31"/>
      <c r="AF276" s="31">
        <v>0.09</v>
      </c>
      <c r="AG276" s="33"/>
      <c r="AH276" s="33">
        <f t="shared" si="19"/>
        <v>0.99999999999999978</v>
      </c>
      <c r="AI276" s="64">
        <v>44939</v>
      </c>
      <c r="AJ276" s="64">
        <v>45290</v>
      </c>
      <c r="AK276" s="43" t="s">
        <v>608</v>
      </c>
      <c r="AL276" s="43" t="s">
        <v>402</v>
      </c>
      <c r="AM276" s="43" t="s">
        <v>709</v>
      </c>
      <c r="AN276" s="25" t="s">
        <v>403</v>
      </c>
      <c r="AO276" s="43" t="s">
        <v>160</v>
      </c>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row>
    <row r="277" spans="1:116" ht="165" hidden="1" x14ac:dyDescent="0.25">
      <c r="A277" s="43" t="s">
        <v>40</v>
      </c>
      <c r="B277" s="60" t="s">
        <v>203</v>
      </c>
      <c r="C277" s="76" t="s">
        <v>70</v>
      </c>
      <c r="D277" s="60" t="s">
        <v>70</v>
      </c>
      <c r="E277" s="60" t="s">
        <v>70</v>
      </c>
      <c r="F277" s="44" t="s">
        <v>653</v>
      </c>
      <c r="G277" s="43" t="s">
        <v>617</v>
      </c>
      <c r="H277" s="33">
        <v>0.02</v>
      </c>
      <c r="I277" s="237"/>
      <c r="J277" s="31">
        <v>0.08</v>
      </c>
      <c r="K277" s="31"/>
      <c r="L277" s="31">
        <v>0.08</v>
      </c>
      <c r="M277" s="31"/>
      <c r="N277" s="31">
        <v>0.09</v>
      </c>
      <c r="O277" s="31"/>
      <c r="P277" s="31">
        <v>0.08</v>
      </c>
      <c r="Q277" s="31"/>
      <c r="R277" s="31">
        <v>0.08</v>
      </c>
      <c r="S277" s="31"/>
      <c r="T277" s="31">
        <v>0.09</v>
      </c>
      <c r="U277" s="31"/>
      <c r="V277" s="31">
        <v>0.08</v>
      </c>
      <c r="W277" s="31"/>
      <c r="X277" s="31">
        <v>0.08</v>
      </c>
      <c r="Y277" s="31"/>
      <c r="Z277" s="31">
        <v>0.09</v>
      </c>
      <c r="AA277" s="31"/>
      <c r="AB277" s="31">
        <v>0.08</v>
      </c>
      <c r="AC277" s="31"/>
      <c r="AD277" s="31">
        <v>0.08</v>
      </c>
      <c r="AE277" s="31"/>
      <c r="AF277" s="31">
        <v>0.09</v>
      </c>
      <c r="AG277" s="33"/>
      <c r="AH277" s="33">
        <f t="shared" si="19"/>
        <v>0.99999999999999978</v>
      </c>
      <c r="AI277" s="64">
        <v>44939</v>
      </c>
      <c r="AJ277" s="64">
        <v>45290</v>
      </c>
      <c r="AK277" s="43" t="s">
        <v>608</v>
      </c>
      <c r="AL277" s="43" t="s">
        <v>618</v>
      </c>
      <c r="AM277" s="43" t="s">
        <v>207</v>
      </c>
      <c r="AN277" s="25" t="s">
        <v>712</v>
      </c>
      <c r="AO277" s="25" t="s">
        <v>57</v>
      </c>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row>
    <row r="278" spans="1:116" ht="156" hidden="1" customHeight="1" x14ac:dyDescent="0.25">
      <c r="A278" s="43" t="s">
        <v>40</v>
      </c>
      <c r="B278" s="60" t="s">
        <v>203</v>
      </c>
      <c r="C278" s="76" t="s">
        <v>70</v>
      </c>
      <c r="D278" s="60" t="s">
        <v>70</v>
      </c>
      <c r="E278" s="60" t="s">
        <v>70</v>
      </c>
      <c r="F278" s="44" t="s">
        <v>653</v>
      </c>
      <c r="G278" s="43" t="s">
        <v>619</v>
      </c>
      <c r="H278" s="33">
        <v>0.02</v>
      </c>
      <c r="I278" s="237"/>
      <c r="J278" s="31">
        <v>0.08</v>
      </c>
      <c r="K278" s="31"/>
      <c r="L278" s="31">
        <v>0.08</v>
      </c>
      <c r="M278" s="31"/>
      <c r="N278" s="31">
        <v>0.09</v>
      </c>
      <c r="O278" s="31"/>
      <c r="P278" s="31">
        <v>0.08</v>
      </c>
      <c r="Q278" s="31"/>
      <c r="R278" s="31">
        <v>0.08</v>
      </c>
      <c r="S278" s="31"/>
      <c r="T278" s="31">
        <v>0.09</v>
      </c>
      <c r="U278" s="31"/>
      <c r="V278" s="31">
        <v>0.08</v>
      </c>
      <c r="W278" s="31"/>
      <c r="X278" s="31">
        <v>0.08</v>
      </c>
      <c r="Y278" s="31"/>
      <c r="Z278" s="31">
        <v>0.09</v>
      </c>
      <c r="AA278" s="31"/>
      <c r="AB278" s="31">
        <v>0.08</v>
      </c>
      <c r="AC278" s="31"/>
      <c r="AD278" s="31">
        <v>0.08</v>
      </c>
      <c r="AE278" s="31"/>
      <c r="AF278" s="31">
        <v>0.09</v>
      </c>
      <c r="AG278" s="33"/>
      <c r="AH278" s="33">
        <f t="shared" si="19"/>
        <v>0.99999999999999978</v>
      </c>
      <c r="AI278" s="64">
        <v>44939</v>
      </c>
      <c r="AJ278" s="64">
        <v>45290</v>
      </c>
      <c r="AK278" s="43" t="s">
        <v>608</v>
      </c>
      <c r="AL278" s="43" t="s">
        <v>239</v>
      </c>
      <c r="AM278" s="44" t="s">
        <v>240</v>
      </c>
      <c r="AN278" s="43" t="s">
        <v>241</v>
      </c>
      <c r="AO278" s="25" t="s">
        <v>57</v>
      </c>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row>
    <row r="279" spans="1:116" ht="150" hidden="1" x14ac:dyDescent="0.25">
      <c r="A279" s="43" t="s">
        <v>40</v>
      </c>
      <c r="B279" s="60" t="s">
        <v>203</v>
      </c>
      <c r="C279" s="76" t="s">
        <v>70</v>
      </c>
      <c r="D279" s="60" t="s">
        <v>70</v>
      </c>
      <c r="E279" s="60" t="s">
        <v>70</v>
      </c>
      <c r="F279" s="44" t="s">
        <v>653</v>
      </c>
      <c r="G279" s="43" t="s">
        <v>620</v>
      </c>
      <c r="H279" s="33">
        <v>0.02</v>
      </c>
      <c r="I279" s="237"/>
      <c r="J279" s="31">
        <v>0.08</v>
      </c>
      <c r="K279" s="31"/>
      <c r="L279" s="31">
        <v>0.08</v>
      </c>
      <c r="M279" s="31"/>
      <c r="N279" s="31">
        <v>0.09</v>
      </c>
      <c r="O279" s="31"/>
      <c r="P279" s="31">
        <v>0.08</v>
      </c>
      <c r="Q279" s="31"/>
      <c r="R279" s="31">
        <v>0.08</v>
      </c>
      <c r="S279" s="31"/>
      <c r="T279" s="31">
        <v>0.09</v>
      </c>
      <c r="U279" s="31"/>
      <c r="V279" s="31">
        <v>0.08</v>
      </c>
      <c r="W279" s="31"/>
      <c r="X279" s="31">
        <v>0.08</v>
      </c>
      <c r="Y279" s="31"/>
      <c r="Z279" s="31">
        <v>0.09</v>
      </c>
      <c r="AA279" s="31"/>
      <c r="AB279" s="31">
        <v>0.08</v>
      </c>
      <c r="AC279" s="31"/>
      <c r="AD279" s="31">
        <v>0.08</v>
      </c>
      <c r="AE279" s="31"/>
      <c r="AF279" s="31">
        <v>0.09</v>
      </c>
      <c r="AG279" s="33"/>
      <c r="AH279" s="33">
        <f t="shared" si="19"/>
        <v>0.99999999999999978</v>
      </c>
      <c r="AI279" s="64">
        <v>44939</v>
      </c>
      <c r="AJ279" s="64">
        <v>45290</v>
      </c>
      <c r="AK279" s="43" t="s">
        <v>608</v>
      </c>
      <c r="AL279" s="43" t="s">
        <v>221</v>
      </c>
      <c r="AM279" s="43" t="s">
        <v>222</v>
      </c>
      <c r="AN279" s="43" t="s">
        <v>223</v>
      </c>
      <c r="AO279" s="25" t="s">
        <v>57</v>
      </c>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row>
    <row r="280" spans="1:116" ht="126" hidden="1" customHeight="1" x14ac:dyDescent="0.25">
      <c r="A280" s="43" t="s">
        <v>40</v>
      </c>
      <c r="B280" s="60" t="s">
        <v>41</v>
      </c>
      <c r="C280" s="76" t="s">
        <v>70</v>
      </c>
      <c r="D280" s="76" t="s">
        <v>70</v>
      </c>
      <c r="E280" s="76" t="s">
        <v>70</v>
      </c>
      <c r="F280" s="45" t="s">
        <v>652</v>
      </c>
      <c r="G280" s="43" t="s">
        <v>598</v>
      </c>
      <c r="H280" s="33">
        <v>0.1</v>
      </c>
      <c r="I280" s="237"/>
      <c r="J280" s="31"/>
      <c r="K280" s="31"/>
      <c r="L280" s="31"/>
      <c r="M280" s="31"/>
      <c r="N280" s="31"/>
      <c r="O280" s="31"/>
      <c r="P280" s="31"/>
      <c r="Q280" s="31"/>
      <c r="R280" s="31"/>
      <c r="S280" s="31"/>
      <c r="T280" s="31"/>
      <c r="U280" s="31"/>
      <c r="V280" s="31"/>
      <c r="W280" s="31"/>
      <c r="X280" s="31"/>
      <c r="Y280" s="31"/>
      <c r="Z280" s="31"/>
      <c r="AA280" s="31"/>
      <c r="AB280" s="31">
        <v>0.3</v>
      </c>
      <c r="AC280" s="31"/>
      <c r="AD280" s="31">
        <v>0.7</v>
      </c>
      <c r="AE280" s="31"/>
      <c r="AF280" s="31"/>
      <c r="AG280" s="31"/>
      <c r="AH280" s="31">
        <f t="shared" ref="AH280:AH293" si="20">+J280+L280+N280+P280+R280+T280+V280+X280+Z280+AB280+AD280+AF280</f>
        <v>1</v>
      </c>
      <c r="AI280" s="79">
        <v>45200</v>
      </c>
      <c r="AJ280" s="79">
        <v>45260</v>
      </c>
      <c r="AK280" s="44" t="s">
        <v>599</v>
      </c>
      <c r="AL280" s="43" t="s">
        <v>698</v>
      </c>
      <c r="AM280" s="43" t="s">
        <v>705</v>
      </c>
      <c r="AN280" s="25" t="s">
        <v>47</v>
      </c>
      <c r="AO280" s="25" t="s">
        <v>57</v>
      </c>
    </row>
    <row r="281" spans="1:116" ht="102" hidden="1" customHeight="1" x14ac:dyDescent="0.25">
      <c r="A281" s="43" t="s">
        <v>40</v>
      </c>
      <c r="B281" s="60" t="s">
        <v>41</v>
      </c>
      <c r="C281" s="76" t="s">
        <v>70</v>
      </c>
      <c r="D281" s="76" t="s">
        <v>70</v>
      </c>
      <c r="E281" s="76" t="s">
        <v>70</v>
      </c>
      <c r="F281" s="44" t="s">
        <v>681</v>
      </c>
      <c r="G281" s="43" t="s">
        <v>566</v>
      </c>
      <c r="H281" s="31">
        <v>0.1</v>
      </c>
      <c r="I281" s="237"/>
      <c r="J281" s="31">
        <v>0.08</v>
      </c>
      <c r="K281" s="31"/>
      <c r="L281" s="31">
        <v>0.08</v>
      </c>
      <c r="M281" s="31"/>
      <c r="N281" s="31">
        <v>0.08</v>
      </c>
      <c r="O281" s="31"/>
      <c r="P281" s="31">
        <v>0.1</v>
      </c>
      <c r="Q281" s="31"/>
      <c r="R281" s="31">
        <v>0.08</v>
      </c>
      <c r="S281" s="31"/>
      <c r="T281" s="31">
        <v>0.08</v>
      </c>
      <c r="U281" s="31"/>
      <c r="V281" s="31">
        <v>0.08</v>
      </c>
      <c r="W281" s="31"/>
      <c r="X281" s="31">
        <v>0.1</v>
      </c>
      <c r="Y281" s="31"/>
      <c r="Z281" s="31">
        <v>0.08</v>
      </c>
      <c r="AA281" s="31"/>
      <c r="AB281" s="31">
        <v>0.08</v>
      </c>
      <c r="AC281" s="31"/>
      <c r="AD281" s="31">
        <v>0.08</v>
      </c>
      <c r="AE281" s="31"/>
      <c r="AF281" s="31">
        <v>0.08</v>
      </c>
      <c r="AG281" s="31"/>
      <c r="AH281" s="31">
        <f t="shared" si="20"/>
        <v>0.99999999999999978</v>
      </c>
      <c r="AI281" s="64">
        <v>44928</v>
      </c>
      <c r="AJ281" s="62">
        <v>45291</v>
      </c>
      <c r="AK281" s="43" t="s">
        <v>567</v>
      </c>
      <c r="AL281" s="44" t="s">
        <v>699</v>
      </c>
      <c r="AM281" s="25" t="s">
        <v>715</v>
      </c>
      <c r="AN281" s="25" t="s">
        <v>714</v>
      </c>
      <c r="AO281" s="25" t="s">
        <v>57</v>
      </c>
    </row>
    <row r="282" spans="1:116" ht="102" hidden="1" customHeight="1" x14ac:dyDescent="0.25">
      <c r="A282" s="43" t="s">
        <v>40</v>
      </c>
      <c r="B282" s="60" t="s">
        <v>41</v>
      </c>
      <c r="C282" s="76" t="s">
        <v>70</v>
      </c>
      <c r="D282" s="76" t="s">
        <v>70</v>
      </c>
      <c r="E282" s="76" t="s">
        <v>70</v>
      </c>
      <c r="F282" s="44" t="s">
        <v>682</v>
      </c>
      <c r="G282" s="43" t="s">
        <v>691</v>
      </c>
      <c r="H282" s="31">
        <v>0.1</v>
      </c>
      <c r="I282" s="237"/>
      <c r="J282" s="31"/>
      <c r="K282" s="31"/>
      <c r="L282" s="31"/>
      <c r="M282" s="31"/>
      <c r="N282" s="31"/>
      <c r="O282" s="31"/>
      <c r="P282" s="31">
        <v>0.33329999999999999</v>
      </c>
      <c r="Q282" s="31"/>
      <c r="R282" s="31"/>
      <c r="S282" s="31"/>
      <c r="T282" s="31"/>
      <c r="U282" s="31"/>
      <c r="V282" s="31"/>
      <c r="W282" s="31"/>
      <c r="X282" s="31">
        <v>0.33329999999999999</v>
      </c>
      <c r="Y282" s="31"/>
      <c r="Z282" s="31"/>
      <c r="AA282" s="31"/>
      <c r="AB282" s="31"/>
      <c r="AC282" s="31"/>
      <c r="AD282" s="31"/>
      <c r="AE282" s="31"/>
      <c r="AF282" s="31">
        <v>0.33329999999999999</v>
      </c>
      <c r="AG282" s="31"/>
      <c r="AH282" s="31">
        <f t="shared" si="20"/>
        <v>0.99990000000000001</v>
      </c>
      <c r="AI282" s="64">
        <v>45017</v>
      </c>
      <c r="AJ282" s="62">
        <v>45291</v>
      </c>
      <c r="AK282" s="43" t="s">
        <v>731</v>
      </c>
      <c r="AL282" s="44" t="s">
        <v>732</v>
      </c>
      <c r="AM282" s="25" t="s">
        <v>733</v>
      </c>
      <c r="AN282" s="25" t="s">
        <v>47</v>
      </c>
      <c r="AO282" s="25" t="s">
        <v>57</v>
      </c>
    </row>
    <row r="283" spans="1:116" ht="102" hidden="1" customHeight="1" x14ac:dyDescent="0.25">
      <c r="A283" s="43" t="s">
        <v>40</v>
      </c>
      <c r="B283" s="60" t="s">
        <v>41</v>
      </c>
      <c r="C283" s="76" t="s">
        <v>70</v>
      </c>
      <c r="D283" s="76" t="s">
        <v>70</v>
      </c>
      <c r="E283" s="76" t="s">
        <v>70</v>
      </c>
      <c r="F283" s="44" t="s">
        <v>683</v>
      </c>
      <c r="G283" s="43" t="s">
        <v>734</v>
      </c>
      <c r="H283" s="31">
        <v>0.1</v>
      </c>
      <c r="I283" s="237"/>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v>1</v>
      </c>
      <c r="AG283" s="31"/>
      <c r="AH283" s="31">
        <f t="shared" si="20"/>
        <v>1</v>
      </c>
      <c r="AI283" s="64">
        <v>45261</v>
      </c>
      <c r="AJ283" s="62">
        <v>45291</v>
      </c>
      <c r="AK283" s="43" t="s">
        <v>735</v>
      </c>
      <c r="AL283" s="43" t="s">
        <v>698</v>
      </c>
      <c r="AM283" s="43" t="s">
        <v>705</v>
      </c>
      <c r="AN283" s="25" t="s">
        <v>47</v>
      </c>
      <c r="AO283" s="25" t="s">
        <v>57</v>
      </c>
    </row>
    <row r="284" spans="1:116" ht="102" hidden="1" customHeight="1" x14ac:dyDescent="0.25">
      <c r="A284" s="43" t="s">
        <v>40</v>
      </c>
      <c r="B284" s="60" t="s">
        <v>41</v>
      </c>
      <c r="C284" s="76" t="s">
        <v>70</v>
      </c>
      <c r="D284" s="76" t="s">
        <v>70</v>
      </c>
      <c r="E284" s="76" t="s">
        <v>70</v>
      </c>
      <c r="F284" s="44" t="s">
        <v>684</v>
      </c>
      <c r="G284" s="43" t="s">
        <v>692</v>
      </c>
      <c r="H284" s="31">
        <v>0.5</v>
      </c>
      <c r="I284" s="240">
        <f>+H284+H285</f>
        <v>1</v>
      </c>
      <c r="J284" s="31"/>
      <c r="K284" s="31"/>
      <c r="L284" s="31"/>
      <c r="M284" s="31"/>
      <c r="N284" s="31"/>
      <c r="O284" s="31"/>
      <c r="P284" s="31"/>
      <c r="Q284" s="31"/>
      <c r="R284" s="31">
        <v>0.4</v>
      </c>
      <c r="S284" s="31"/>
      <c r="T284" s="31">
        <v>0.6</v>
      </c>
      <c r="U284" s="31"/>
      <c r="V284" s="31"/>
      <c r="W284" s="31"/>
      <c r="X284" s="31"/>
      <c r="Y284" s="31"/>
      <c r="Z284" s="31"/>
      <c r="AA284" s="31"/>
      <c r="AB284" s="31"/>
      <c r="AC284" s="31"/>
      <c r="AD284" s="31"/>
      <c r="AE284" s="31"/>
      <c r="AF284" s="31"/>
      <c r="AG284" s="31"/>
      <c r="AH284" s="31">
        <f t="shared" si="20"/>
        <v>1</v>
      </c>
      <c r="AI284" s="64">
        <v>45047</v>
      </c>
      <c r="AJ284" s="62">
        <v>45107</v>
      </c>
      <c r="AK284" s="43" t="s">
        <v>736</v>
      </c>
      <c r="AL284" s="44" t="s">
        <v>55</v>
      </c>
      <c r="AM284" s="25" t="s">
        <v>745</v>
      </c>
      <c r="AN284" s="25" t="s">
        <v>56</v>
      </c>
      <c r="AO284" s="25" t="s">
        <v>57</v>
      </c>
    </row>
    <row r="285" spans="1:116" ht="102" hidden="1" customHeight="1" x14ac:dyDescent="0.25">
      <c r="A285" s="43" t="s">
        <v>40</v>
      </c>
      <c r="B285" s="60" t="s">
        <v>41</v>
      </c>
      <c r="C285" s="76" t="s">
        <v>70</v>
      </c>
      <c r="D285" s="76" t="s">
        <v>70</v>
      </c>
      <c r="E285" s="76" t="s">
        <v>70</v>
      </c>
      <c r="F285" s="44" t="s">
        <v>685</v>
      </c>
      <c r="G285" s="43" t="s">
        <v>693</v>
      </c>
      <c r="H285" s="31">
        <v>0.5</v>
      </c>
      <c r="I285" s="258"/>
      <c r="J285" s="31"/>
      <c r="K285" s="31"/>
      <c r="L285" s="31"/>
      <c r="M285" s="31"/>
      <c r="N285" s="31"/>
      <c r="O285" s="31"/>
      <c r="P285" s="31"/>
      <c r="Q285" s="31"/>
      <c r="R285" s="31"/>
      <c r="S285" s="31"/>
      <c r="T285" s="31"/>
      <c r="U285" s="31"/>
      <c r="V285" s="31">
        <v>0.5</v>
      </c>
      <c r="W285" s="31"/>
      <c r="X285" s="31"/>
      <c r="Y285" s="31"/>
      <c r="Z285" s="31"/>
      <c r="AA285" s="31"/>
      <c r="AB285" s="31"/>
      <c r="AC285" s="31"/>
      <c r="AD285" s="31">
        <v>0.5</v>
      </c>
      <c r="AE285" s="31"/>
      <c r="AF285" s="31"/>
      <c r="AG285" s="31"/>
      <c r="AH285" s="31">
        <f t="shared" si="20"/>
        <v>1</v>
      </c>
      <c r="AI285" s="64">
        <v>45108</v>
      </c>
      <c r="AJ285" s="62">
        <v>45260</v>
      </c>
      <c r="AK285" s="43" t="s">
        <v>737</v>
      </c>
      <c r="AL285" s="44" t="s">
        <v>463</v>
      </c>
      <c r="AM285" s="25" t="s">
        <v>465</v>
      </c>
      <c r="AN285" s="25" t="s">
        <v>811</v>
      </c>
      <c r="AO285" s="25" t="s">
        <v>57</v>
      </c>
    </row>
    <row r="286" spans="1:116" ht="77.25" hidden="1" x14ac:dyDescent="0.25">
      <c r="A286" s="43" t="s">
        <v>40</v>
      </c>
      <c r="B286" s="60" t="s">
        <v>41</v>
      </c>
      <c r="C286" s="76" t="s">
        <v>70</v>
      </c>
      <c r="D286" s="76" t="s">
        <v>70</v>
      </c>
      <c r="E286" s="76" t="s">
        <v>70</v>
      </c>
      <c r="F286" s="44" t="s">
        <v>638</v>
      </c>
      <c r="G286" s="43" t="s">
        <v>542</v>
      </c>
      <c r="H286" s="33">
        <v>0.1</v>
      </c>
      <c r="I286" s="240">
        <f>+H286+H287+H288+H289+H290+H291+H292+H293</f>
        <v>0.99999999999999989</v>
      </c>
      <c r="J286" s="31"/>
      <c r="K286" s="31"/>
      <c r="L286" s="31"/>
      <c r="M286" s="31"/>
      <c r="N286" s="31">
        <v>0.5</v>
      </c>
      <c r="O286" s="31"/>
      <c r="P286" s="31">
        <v>0.5</v>
      </c>
      <c r="Q286" s="31"/>
      <c r="R286" s="31"/>
      <c r="S286" s="31"/>
      <c r="T286" s="31"/>
      <c r="U286" s="31"/>
      <c r="V286" s="31"/>
      <c r="W286" s="31"/>
      <c r="X286" s="31"/>
      <c r="Y286" s="31"/>
      <c r="Z286" s="31"/>
      <c r="AA286" s="31"/>
      <c r="AB286" s="31"/>
      <c r="AC286" s="31"/>
      <c r="AD286" s="31"/>
      <c r="AE286" s="31"/>
      <c r="AF286" s="31"/>
      <c r="AG286" s="31"/>
      <c r="AH286" s="31">
        <f t="shared" si="20"/>
        <v>1</v>
      </c>
      <c r="AI286" s="64">
        <v>44986</v>
      </c>
      <c r="AJ286" s="62">
        <v>45046</v>
      </c>
      <c r="AK286" s="43" t="s">
        <v>543</v>
      </c>
      <c r="AL286" s="44" t="s">
        <v>45</v>
      </c>
      <c r="AM286" s="44" t="s">
        <v>707</v>
      </c>
      <c r="AN286" s="25" t="s">
        <v>47</v>
      </c>
      <c r="AO286" s="25" t="s">
        <v>57</v>
      </c>
    </row>
    <row r="287" spans="1:116" ht="77.25" hidden="1" x14ac:dyDescent="0.25">
      <c r="A287" s="43" t="s">
        <v>40</v>
      </c>
      <c r="B287" s="60" t="s">
        <v>41</v>
      </c>
      <c r="C287" s="76" t="s">
        <v>70</v>
      </c>
      <c r="D287" s="76" t="s">
        <v>70</v>
      </c>
      <c r="E287" s="76" t="s">
        <v>70</v>
      </c>
      <c r="F287" s="44" t="s">
        <v>638</v>
      </c>
      <c r="G287" s="43" t="s">
        <v>666</v>
      </c>
      <c r="H287" s="33">
        <v>0.1</v>
      </c>
      <c r="I287" s="257"/>
      <c r="J287" s="31"/>
      <c r="K287" s="31"/>
      <c r="L287" s="31">
        <v>1</v>
      </c>
      <c r="M287" s="31"/>
      <c r="N287" s="31"/>
      <c r="O287" s="31"/>
      <c r="P287" s="31"/>
      <c r="Q287" s="31"/>
      <c r="R287" s="31"/>
      <c r="S287" s="31"/>
      <c r="T287" s="31"/>
      <c r="U287" s="31"/>
      <c r="V287" s="31"/>
      <c r="W287" s="31"/>
      <c r="X287" s="31"/>
      <c r="Y287" s="31"/>
      <c r="Z287" s="31"/>
      <c r="AA287" s="31"/>
      <c r="AB287" s="31"/>
      <c r="AC287" s="31"/>
      <c r="AD287" s="31"/>
      <c r="AE287" s="31"/>
      <c r="AF287" s="31"/>
      <c r="AG287" s="31"/>
      <c r="AH287" s="31">
        <f t="shared" si="20"/>
        <v>1</v>
      </c>
      <c r="AI287" s="64">
        <v>44958</v>
      </c>
      <c r="AJ287" s="62">
        <v>44985</v>
      </c>
      <c r="AK287" s="43" t="s">
        <v>545</v>
      </c>
      <c r="AL287" s="44" t="s">
        <v>45</v>
      </c>
      <c r="AM287" s="44" t="s">
        <v>707</v>
      </c>
      <c r="AN287" s="25" t="s">
        <v>47</v>
      </c>
      <c r="AO287" s="25" t="s">
        <v>57</v>
      </c>
    </row>
    <row r="288" spans="1:116" ht="77.25" hidden="1" x14ac:dyDescent="0.25">
      <c r="A288" s="43" t="s">
        <v>40</v>
      </c>
      <c r="B288" s="60" t="s">
        <v>41</v>
      </c>
      <c r="C288" s="76" t="s">
        <v>70</v>
      </c>
      <c r="D288" s="76" t="s">
        <v>70</v>
      </c>
      <c r="E288" s="76" t="s">
        <v>70</v>
      </c>
      <c r="F288" s="44" t="s">
        <v>638</v>
      </c>
      <c r="G288" s="43" t="s">
        <v>667</v>
      </c>
      <c r="H288" s="33">
        <v>0.1</v>
      </c>
      <c r="I288" s="257"/>
      <c r="J288" s="31"/>
      <c r="K288" s="31"/>
      <c r="L288" s="31">
        <v>0.15</v>
      </c>
      <c r="M288" s="31"/>
      <c r="N288" s="31"/>
      <c r="O288" s="31"/>
      <c r="P288" s="31">
        <v>0.15</v>
      </c>
      <c r="Q288" s="31"/>
      <c r="R288" s="31"/>
      <c r="S288" s="31"/>
      <c r="T288" s="31">
        <v>0.15</v>
      </c>
      <c r="U288" s="31"/>
      <c r="V288" s="31"/>
      <c r="W288" s="31"/>
      <c r="X288" s="31">
        <v>0.15</v>
      </c>
      <c r="Y288" s="31"/>
      <c r="Z288" s="31"/>
      <c r="AA288" s="31"/>
      <c r="AB288" s="31">
        <v>0.15</v>
      </c>
      <c r="AC288" s="31"/>
      <c r="AD288" s="31"/>
      <c r="AE288" s="31"/>
      <c r="AF288" s="31">
        <v>0.25</v>
      </c>
      <c r="AG288" s="31"/>
      <c r="AH288" s="31">
        <f t="shared" si="20"/>
        <v>1</v>
      </c>
      <c r="AI288" s="64">
        <v>44958</v>
      </c>
      <c r="AJ288" s="62">
        <v>45291</v>
      </c>
      <c r="AK288" s="43" t="s">
        <v>727</v>
      </c>
      <c r="AL288" s="44" t="s">
        <v>45</v>
      </c>
      <c r="AM288" s="44" t="s">
        <v>707</v>
      </c>
      <c r="AN288" s="25" t="s">
        <v>47</v>
      </c>
      <c r="AO288" s="25" t="s">
        <v>57</v>
      </c>
    </row>
    <row r="289" spans="1:41" s="28" customFormat="1" ht="77.25" hidden="1" x14ac:dyDescent="0.25">
      <c r="A289" s="43" t="s">
        <v>40</v>
      </c>
      <c r="B289" s="60" t="s">
        <v>41</v>
      </c>
      <c r="C289" s="76" t="s">
        <v>70</v>
      </c>
      <c r="D289" s="76" t="s">
        <v>70</v>
      </c>
      <c r="E289" s="76" t="s">
        <v>70</v>
      </c>
      <c r="F289" s="44" t="s">
        <v>638</v>
      </c>
      <c r="G289" s="44" t="s">
        <v>546</v>
      </c>
      <c r="H289" s="31">
        <v>0.2</v>
      </c>
      <c r="I289" s="257"/>
      <c r="J289" s="31"/>
      <c r="K289" s="31"/>
      <c r="L289" s="31"/>
      <c r="M289" s="31"/>
      <c r="N289" s="31">
        <v>0.25</v>
      </c>
      <c r="O289" s="31"/>
      <c r="P289" s="31"/>
      <c r="Q289" s="31"/>
      <c r="R289" s="31"/>
      <c r="S289" s="31"/>
      <c r="T289" s="31">
        <v>0.25</v>
      </c>
      <c r="U289" s="31"/>
      <c r="V289" s="56"/>
      <c r="W289" s="31"/>
      <c r="X289" s="31"/>
      <c r="Y289" s="31"/>
      <c r="Z289" s="31">
        <v>0.25</v>
      </c>
      <c r="AA289" s="31"/>
      <c r="AB289" s="56"/>
      <c r="AC289" s="31"/>
      <c r="AD289" s="31"/>
      <c r="AE289" s="31"/>
      <c r="AF289" s="31">
        <v>0.25</v>
      </c>
      <c r="AG289" s="31"/>
      <c r="AH289" s="31">
        <f t="shared" si="20"/>
        <v>1</v>
      </c>
      <c r="AI289" s="64">
        <v>44986</v>
      </c>
      <c r="AJ289" s="62">
        <v>45291</v>
      </c>
      <c r="AK289" s="26" t="s">
        <v>547</v>
      </c>
      <c r="AL289" s="44" t="s">
        <v>94</v>
      </c>
      <c r="AM289" s="44" t="s">
        <v>95</v>
      </c>
      <c r="AN289" s="25" t="s">
        <v>47</v>
      </c>
      <c r="AO289" s="25" t="s">
        <v>57</v>
      </c>
    </row>
    <row r="290" spans="1:41" ht="102" hidden="1" customHeight="1" x14ac:dyDescent="0.25">
      <c r="A290" s="43" t="s">
        <v>40</v>
      </c>
      <c r="B290" s="60" t="s">
        <v>41</v>
      </c>
      <c r="C290" s="76" t="s">
        <v>70</v>
      </c>
      <c r="D290" s="76" t="s">
        <v>70</v>
      </c>
      <c r="E290" s="76" t="s">
        <v>70</v>
      </c>
      <c r="F290" s="44" t="s">
        <v>686</v>
      </c>
      <c r="G290" s="43" t="s">
        <v>696</v>
      </c>
      <c r="H290" s="31">
        <v>0.2</v>
      </c>
      <c r="I290" s="257"/>
      <c r="J290" s="31"/>
      <c r="K290" s="31"/>
      <c r="L290" s="31"/>
      <c r="M290" s="31"/>
      <c r="N290" s="31"/>
      <c r="O290" s="31"/>
      <c r="P290" s="31">
        <v>0.33329999999999999</v>
      </c>
      <c r="Q290" s="31"/>
      <c r="R290" s="31"/>
      <c r="S290" s="31"/>
      <c r="T290" s="31"/>
      <c r="U290" s="31"/>
      <c r="V290" s="31"/>
      <c r="W290" s="31"/>
      <c r="X290" s="31">
        <v>0.33329999999999999</v>
      </c>
      <c r="Y290" s="31"/>
      <c r="Z290" s="31"/>
      <c r="AA290" s="31"/>
      <c r="AB290" s="31"/>
      <c r="AC290" s="31"/>
      <c r="AD290" s="31"/>
      <c r="AE290" s="31"/>
      <c r="AF290" s="31">
        <v>0.33329999999999999</v>
      </c>
      <c r="AG290" s="31"/>
      <c r="AH290" s="31">
        <f t="shared" si="20"/>
        <v>0.99990000000000001</v>
      </c>
      <c r="AI290" s="64">
        <v>45017</v>
      </c>
      <c r="AJ290" s="62">
        <v>45275</v>
      </c>
      <c r="AK290" s="43" t="s">
        <v>738</v>
      </c>
      <c r="AL290" s="44" t="s">
        <v>45</v>
      </c>
      <c r="AM290" s="44" t="s">
        <v>707</v>
      </c>
      <c r="AN290" s="25" t="s">
        <v>47</v>
      </c>
      <c r="AO290" s="25" t="s">
        <v>57</v>
      </c>
    </row>
    <row r="291" spans="1:41" ht="102" hidden="1" customHeight="1" x14ac:dyDescent="0.25">
      <c r="A291" s="43" t="s">
        <v>40</v>
      </c>
      <c r="B291" s="60" t="s">
        <v>41</v>
      </c>
      <c r="C291" s="76" t="s">
        <v>70</v>
      </c>
      <c r="D291" s="76" t="s">
        <v>70</v>
      </c>
      <c r="E291" s="76" t="s">
        <v>70</v>
      </c>
      <c r="F291" s="44" t="s">
        <v>687</v>
      </c>
      <c r="G291" s="43" t="s">
        <v>695</v>
      </c>
      <c r="H291" s="31">
        <v>0.1</v>
      </c>
      <c r="I291" s="257"/>
      <c r="J291" s="31"/>
      <c r="K291" s="31"/>
      <c r="L291" s="31"/>
      <c r="M291" s="31"/>
      <c r="N291" s="31">
        <v>0.25</v>
      </c>
      <c r="O291" s="31"/>
      <c r="P291" s="31"/>
      <c r="Q291" s="31"/>
      <c r="R291" s="31"/>
      <c r="S291" s="31"/>
      <c r="T291" s="31">
        <v>0.25</v>
      </c>
      <c r="U291" s="31"/>
      <c r="V291" s="56"/>
      <c r="W291" s="31"/>
      <c r="X291" s="31"/>
      <c r="Y291" s="31"/>
      <c r="Z291" s="31">
        <v>0.25</v>
      </c>
      <c r="AA291" s="31"/>
      <c r="AB291" s="56"/>
      <c r="AC291" s="31"/>
      <c r="AD291" s="31"/>
      <c r="AE291" s="31"/>
      <c r="AF291" s="31">
        <v>0.25</v>
      </c>
      <c r="AG291" s="31"/>
      <c r="AH291" s="31">
        <f>+J291+L291+N291+P291+R291+T291+V291+X291+Z291+AB291+AD291+AF291</f>
        <v>1</v>
      </c>
      <c r="AI291" s="64">
        <v>44986</v>
      </c>
      <c r="AJ291" s="62">
        <v>45291</v>
      </c>
      <c r="AK291" s="43" t="s">
        <v>739</v>
      </c>
      <c r="AL291" s="44" t="s">
        <v>45</v>
      </c>
      <c r="AM291" s="44" t="s">
        <v>707</v>
      </c>
      <c r="AN291" s="25" t="s">
        <v>47</v>
      </c>
      <c r="AO291" s="25" t="s">
        <v>57</v>
      </c>
    </row>
    <row r="292" spans="1:41" ht="102" hidden="1" customHeight="1" x14ac:dyDescent="0.25">
      <c r="A292" s="43" t="s">
        <v>40</v>
      </c>
      <c r="B292" s="60" t="s">
        <v>41</v>
      </c>
      <c r="C292" s="76" t="s">
        <v>70</v>
      </c>
      <c r="D292" s="76" t="s">
        <v>70</v>
      </c>
      <c r="E292" s="76" t="s">
        <v>70</v>
      </c>
      <c r="F292" s="44" t="s">
        <v>688</v>
      </c>
      <c r="G292" s="43" t="s">
        <v>761</v>
      </c>
      <c r="H292" s="31">
        <v>0.1</v>
      </c>
      <c r="I292" s="257"/>
      <c r="J292" s="31"/>
      <c r="K292" s="31"/>
      <c r="L292" s="31"/>
      <c r="M292" s="31"/>
      <c r="N292" s="31"/>
      <c r="O292" s="31"/>
      <c r="P292" s="31"/>
      <c r="Q292" s="31"/>
      <c r="R292" s="31"/>
      <c r="S292" s="31"/>
      <c r="T292" s="31">
        <v>1</v>
      </c>
      <c r="U292" s="31"/>
      <c r="V292" s="31"/>
      <c r="W292" s="31"/>
      <c r="X292" s="31"/>
      <c r="Y292" s="31"/>
      <c r="Z292" s="31"/>
      <c r="AA292" s="31"/>
      <c r="AB292" s="31"/>
      <c r="AC292" s="31"/>
      <c r="AD292" s="31"/>
      <c r="AE292" s="31"/>
      <c r="AF292" s="31"/>
      <c r="AG292" s="31"/>
      <c r="AH292" s="31">
        <f t="shared" si="20"/>
        <v>1</v>
      </c>
      <c r="AI292" s="64">
        <v>45078</v>
      </c>
      <c r="AJ292" s="62">
        <v>45107</v>
      </c>
      <c r="AK292" s="43" t="s">
        <v>740</v>
      </c>
      <c r="AL292" s="44" t="s">
        <v>45</v>
      </c>
      <c r="AM292" s="44" t="s">
        <v>707</v>
      </c>
      <c r="AN292" s="25" t="s">
        <v>47</v>
      </c>
      <c r="AO292" s="25" t="s">
        <v>57</v>
      </c>
    </row>
    <row r="293" spans="1:41" ht="102" hidden="1" customHeight="1" x14ac:dyDescent="0.25">
      <c r="A293" s="43" t="s">
        <v>40</v>
      </c>
      <c r="B293" s="60" t="s">
        <v>41</v>
      </c>
      <c r="C293" s="76" t="s">
        <v>70</v>
      </c>
      <c r="D293" s="76" t="s">
        <v>70</v>
      </c>
      <c r="E293" s="76" t="s">
        <v>70</v>
      </c>
      <c r="F293" s="44" t="s">
        <v>689</v>
      </c>
      <c r="G293" s="43" t="s">
        <v>694</v>
      </c>
      <c r="H293" s="31">
        <v>0.1</v>
      </c>
      <c r="I293" s="258"/>
      <c r="J293" s="31"/>
      <c r="K293" s="31"/>
      <c r="L293" s="31"/>
      <c r="M293" s="31"/>
      <c r="N293" s="31"/>
      <c r="O293" s="31"/>
      <c r="P293" s="31"/>
      <c r="Q293" s="31"/>
      <c r="R293" s="31"/>
      <c r="S293" s="31"/>
      <c r="T293" s="31"/>
      <c r="U293" s="31"/>
      <c r="V293" s="31">
        <v>1</v>
      </c>
      <c r="W293" s="31"/>
      <c r="X293" s="31"/>
      <c r="Y293" s="31"/>
      <c r="Z293" s="31"/>
      <c r="AA293" s="31"/>
      <c r="AB293" s="31"/>
      <c r="AC293" s="31"/>
      <c r="AD293" s="31"/>
      <c r="AE293" s="31"/>
      <c r="AF293" s="31"/>
      <c r="AG293" s="31"/>
      <c r="AH293" s="31">
        <f t="shared" si="20"/>
        <v>1</v>
      </c>
      <c r="AI293" s="64">
        <v>45108</v>
      </c>
      <c r="AJ293" s="62">
        <v>45138</v>
      </c>
      <c r="AK293" s="43" t="s">
        <v>741</v>
      </c>
      <c r="AL293" s="44" t="s">
        <v>55</v>
      </c>
      <c r="AM293" s="44" t="s">
        <v>745</v>
      </c>
      <c r="AN293" s="25" t="s">
        <v>56</v>
      </c>
      <c r="AO293" s="25" t="s">
        <v>57</v>
      </c>
    </row>
    <row r="294" spans="1:41" ht="77.25" hidden="1" x14ac:dyDescent="0.25">
      <c r="A294" s="43" t="s">
        <v>40</v>
      </c>
      <c r="B294" s="60" t="s">
        <v>41</v>
      </c>
      <c r="C294" s="76" t="s">
        <v>70</v>
      </c>
      <c r="D294" s="76" t="s">
        <v>70</v>
      </c>
      <c r="E294" s="76" t="s">
        <v>70</v>
      </c>
      <c r="F294" s="44" t="s">
        <v>690</v>
      </c>
      <c r="G294" s="43" t="s">
        <v>523</v>
      </c>
      <c r="H294" s="33">
        <v>0.1</v>
      </c>
      <c r="I294" s="212">
        <f>+H294+H295+H296+H297+H298+H299</f>
        <v>1</v>
      </c>
      <c r="J294" s="31"/>
      <c r="K294" s="31"/>
      <c r="L294" s="31">
        <v>0.33329999999999999</v>
      </c>
      <c r="M294" s="31"/>
      <c r="N294" s="31"/>
      <c r="O294" s="31"/>
      <c r="P294" s="31"/>
      <c r="Q294" s="31"/>
      <c r="R294" s="31"/>
      <c r="S294" s="31"/>
      <c r="T294" s="31"/>
      <c r="U294" s="31"/>
      <c r="V294" s="31">
        <v>0.33329999999999999</v>
      </c>
      <c r="W294" s="31"/>
      <c r="X294" s="31"/>
      <c r="Y294" s="31"/>
      <c r="Z294" s="31"/>
      <c r="AA294" s="31"/>
      <c r="AB294" s="31"/>
      <c r="AC294" s="31"/>
      <c r="AD294" s="31"/>
      <c r="AE294" s="31"/>
      <c r="AF294" s="31">
        <v>0.33329999999999999</v>
      </c>
      <c r="AG294" s="31"/>
      <c r="AH294" s="31">
        <v>0.99990000000000001</v>
      </c>
      <c r="AI294" s="62">
        <v>44958</v>
      </c>
      <c r="AJ294" s="62">
        <v>45291</v>
      </c>
      <c r="AK294" s="44" t="s">
        <v>524</v>
      </c>
      <c r="AL294" s="44" t="s">
        <v>55</v>
      </c>
      <c r="AM294" s="44" t="s">
        <v>745</v>
      </c>
      <c r="AN294" s="25" t="s">
        <v>56</v>
      </c>
      <c r="AO294" s="25" t="s">
        <v>57</v>
      </c>
    </row>
    <row r="295" spans="1:41" s="1" customFormat="1" ht="97.5" hidden="1" customHeight="1" x14ac:dyDescent="0.25">
      <c r="A295" s="43" t="s">
        <v>40</v>
      </c>
      <c r="B295" s="60" t="s">
        <v>41</v>
      </c>
      <c r="C295" s="76" t="s">
        <v>70</v>
      </c>
      <c r="D295" s="76" t="s">
        <v>70</v>
      </c>
      <c r="E295" s="76" t="s">
        <v>70</v>
      </c>
      <c r="F295" s="44" t="s">
        <v>635</v>
      </c>
      <c r="G295" s="43" t="s">
        <v>526</v>
      </c>
      <c r="H295" s="33">
        <v>0.2</v>
      </c>
      <c r="I295" s="213"/>
      <c r="J295" s="31"/>
      <c r="K295" s="31"/>
      <c r="L295" s="31"/>
      <c r="M295" s="31"/>
      <c r="N295" s="31"/>
      <c r="O295" s="31"/>
      <c r="P295" s="31"/>
      <c r="Q295" s="31"/>
      <c r="R295" s="31"/>
      <c r="S295" s="31"/>
      <c r="T295" s="31"/>
      <c r="U295" s="31"/>
      <c r="V295" s="31"/>
      <c r="W295" s="31"/>
      <c r="X295" s="31"/>
      <c r="Y295" s="31"/>
      <c r="Z295" s="31"/>
      <c r="AA295" s="31"/>
      <c r="AB295" s="31"/>
      <c r="AC295" s="31"/>
      <c r="AD295" s="31">
        <v>0.5</v>
      </c>
      <c r="AE295" s="31"/>
      <c r="AF295" s="31">
        <v>0.5</v>
      </c>
      <c r="AG295" s="31"/>
      <c r="AH295" s="31">
        <v>1</v>
      </c>
      <c r="AI295" s="64">
        <v>45231</v>
      </c>
      <c r="AJ295" s="62">
        <v>45291</v>
      </c>
      <c r="AK295" s="44" t="s">
        <v>527</v>
      </c>
      <c r="AL295" s="44" t="s">
        <v>55</v>
      </c>
      <c r="AM295" s="44" t="s">
        <v>745</v>
      </c>
      <c r="AN295" s="25" t="s">
        <v>56</v>
      </c>
      <c r="AO295" s="25" t="s">
        <v>57</v>
      </c>
    </row>
    <row r="296" spans="1:41" s="1" customFormat="1" ht="77.25" hidden="1" x14ac:dyDescent="0.25">
      <c r="A296" s="43" t="s">
        <v>40</v>
      </c>
      <c r="B296" s="60" t="s">
        <v>41</v>
      </c>
      <c r="C296" s="76" t="s">
        <v>70</v>
      </c>
      <c r="D296" s="76" t="s">
        <v>70</v>
      </c>
      <c r="E296" s="76" t="s">
        <v>70</v>
      </c>
      <c r="F296" s="44" t="s">
        <v>634</v>
      </c>
      <c r="G296" s="43" t="s">
        <v>528</v>
      </c>
      <c r="H296" s="33">
        <v>0.1</v>
      </c>
      <c r="I296" s="213"/>
      <c r="J296" s="31">
        <v>1</v>
      </c>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v>1</v>
      </c>
      <c r="AI296" s="64">
        <v>44928</v>
      </c>
      <c r="AJ296" s="62">
        <v>44957</v>
      </c>
      <c r="AK296" s="44" t="s">
        <v>529</v>
      </c>
      <c r="AL296" s="44" t="s">
        <v>55</v>
      </c>
      <c r="AM296" s="44" t="s">
        <v>745</v>
      </c>
      <c r="AN296" s="25" t="s">
        <v>56</v>
      </c>
      <c r="AO296" s="25" t="s">
        <v>57</v>
      </c>
    </row>
    <row r="297" spans="1:41" s="1" customFormat="1" ht="113.25" hidden="1" customHeight="1" x14ac:dyDescent="0.25">
      <c r="A297" s="43" t="s">
        <v>40</v>
      </c>
      <c r="B297" s="60" t="s">
        <v>41</v>
      </c>
      <c r="C297" s="76" t="s">
        <v>70</v>
      </c>
      <c r="D297" s="76" t="s">
        <v>70</v>
      </c>
      <c r="E297" s="76" t="s">
        <v>70</v>
      </c>
      <c r="F297" s="44" t="s">
        <v>634</v>
      </c>
      <c r="G297" s="43" t="s">
        <v>530</v>
      </c>
      <c r="H297" s="33">
        <v>0.2</v>
      </c>
      <c r="I297" s="213"/>
      <c r="J297" s="31"/>
      <c r="K297" s="31"/>
      <c r="L297" s="31">
        <v>1</v>
      </c>
      <c r="M297" s="31"/>
      <c r="N297" s="31"/>
      <c r="O297" s="31"/>
      <c r="P297" s="31"/>
      <c r="Q297" s="31"/>
      <c r="R297" s="31"/>
      <c r="S297" s="31"/>
      <c r="T297" s="31"/>
      <c r="U297" s="31"/>
      <c r="V297" s="31"/>
      <c r="W297" s="31"/>
      <c r="X297" s="31"/>
      <c r="Y297" s="31"/>
      <c r="Z297" s="31"/>
      <c r="AA297" s="31"/>
      <c r="AB297" s="31"/>
      <c r="AC297" s="31"/>
      <c r="AD297" s="31"/>
      <c r="AE297" s="31"/>
      <c r="AF297" s="31"/>
      <c r="AG297" s="31"/>
      <c r="AH297" s="31">
        <v>1</v>
      </c>
      <c r="AI297" s="64">
        <v>44958</v>
      </c>
      <c r="AJ297" s="62">
        <v>44985</v>
      </c>
      <c r="AK297" s="44" t="s">
        <v>531</v>
      </c>
      <c r="AL297" s="44" t="s">
        <v>55</v>
      </c>
      <c r="AM297" s="44" t="s">
        <v>745</v>
      </c>
      <c r="AN297" s="25" t="s">
        <v>56</v>
      </c>
      <c r="AO297" s="25" t="s">
        <v>57</v>
      </c>
    </row>
    <row r="298" spans="1:41" s="1" customFormat="1" ht="92.25" hidden="1" customHeight="1" x14ac:dyDescent="0.25">
      <c r="A298" s="43" t="s">
        <v>40</v>
      </c>
      <c r="B298" s="60" t="s">
        <v>41</v>
      </c>
      <c r="C298" s="76" t="s">
        <v>70</v>
      </c>
      <c r="D298" s="76" t="s">
        <v>70</v>
      </c>
      <c r="E298" s="76" t="s">
        <v>70</v>
      </c>
      <c r="F298" s="44" t="s">
        <v>637</v>
      </c>
      <c r="G298" s="43" t="s">
        <v>532</v>
      </c>
      <c r="H298" s="33">
        <v>0.2</v>
      </c>
      <c r="I298" s="213"/>
      <c r="J298" s="31"/>
      <c r="K298" s="31"/>
      <c r="L298" s="31">
        <v>0.09</v>
      </c>
      <c r="M298" s="31"/>
      <c r="N298" s="31">
        <v>0.09</v>
      </c>
      <c r="O298" s="31"/>
      <c r="P298" s="31">
        <v>0.09</v>
      </c>
      <c r="Q298" s="31"/>
      <c r="R298" s="31">
        <v>0.09</v>
      </c>
      <c r="S298" s="31"/>
      <c r="T298" s="31">
        <v>0.09</v>
      </c>
      <c r="U298" s="31"/>
      <c r="V298" s="31">
        <v>0.09</v>
      </c>
      <c r="W298" s="31"/>
      <c r="X298" s="31">
        <v>0.09</v>
      </c>
      <c r="Y298" s="31"/>
      <c r="Z298" s="31">
        <v>0.09</v>
      </c>
      <c r="AA298" s="31"/>
      <c r="AB298" s="31">
        <v>0.09</v>
      </c>
      <c r="AC298" s="31"/>
      <c r="AD298" s="31">
        <v>0.09</v>
      </c>
      <c r="AE298" s="31"/>
      <c r="AF298" s="31">
        <v>0.1</v>
      </c>
      <c r="AG298" s="31"/>
      <c r="AH298" s="31">
        <v>0.99999999999999978</v>
      </c>
      <c r="AI298" s="64">
        <v>44958</v>
      </c>
      <c r="AJ298" s="62">
        <v>45291</v>
      </c>
      <c r="AK298" s="44" t="s">
        <v>533</v>
      </c>
      <c r="AL298" s="44" t="s">
        <v>700</v>
      </c>
      <c r="AM298" s="44" t="s">
        <v>535</v>
      </c>
      <c r="AN298" s="25" t="s">
        <v>536</v>
      </c>
      <c r="AO298" s="25" t="s">
        <v>57</v>
      </c>
    </row>
    <row r="299" spans="1:41" s="1" customFormat="1" ht="91.5" hidden="1" customHeight="1" x14ac:dyDescent="0.25">
      <c r="A299" s="43" t="s">
        <v>40</v>
      </c>
      <c r="B299" s="60" t="s">
        <v>41</v>
      </c>
      <c r="C299" s="76" t="s">
        <v>70</v>
      </c>
      <c r="D299" s="76" t="s">
        <v>70</v>
      </c>
      <c r="E299" s="76" t="s">
        <v>70</v>
      </c>
      <c r="F299" s="44" t="s">
        <v>636</v>
      </c>
      <c r="G299" s="43" t="s">
        <v>537</v>
      </c>
      <c r="H299" s="33">
        <v>0.2</v>
      </c>
      <c r="I299" s="214"/>
      <c r="J299" s="31"/>
      <c r="K299" s="31"/>
      <c r="L299" s="31"/>
      <c r="M299" s="31"/>
      <c r="N299" s="31"/>
      <c r="O299" s="31"/>
      <c r="P299" s="31">
        <v>0.3333333</v>
      </c>
      <c r="Q299" s="31"/>
      <c r="R299" s="31"/>
      <c r="S299" s="31"/>
      <c r="T299" s="31"/>
      <c r="U299" s="31"/>
      <c r="V299" s="31"/>
      <c r="W299" s="31"/>
      <c r="X299" s="31">
        <v>0.3333333</v>
      </c>
      <c r="Y299" s="31"/>
      <c r="Z299" s="31"/>
      <c r="AA299" s="31"/>
      <c r="AB299" s="31"/>
      <c r="AC299" s="31"/>
      <c r="AD299" s="31"/>
      <c r="AE299" s="31"/>
      <c r="AF299" s="31">
        <v>0.3333333</v>
      </c>
      <c r="AG299" s="31"/>
      <c r="AH299" s="31">
        <v>0.99999989999999994</v>
      </c>
      <c r="AI299" s="64">
        <v>45017</v>
      </c>
      <c r="AJ299" s="62">
        <v>45291</v>
      </c>
      <c r="AK299" s="44" t="s">
        <v>538</v>
      </c>
      <c r="AL299" s="44" t="s">
        <v>55</v>
      </c>
      <c r="AM299" s="44" t="s">
        <v>745</v>
      </c>
      <c r="AN299" s="25" t="s">
        <v>56</v>
      </c>
      <c r="AO299" s="25" t="s">
        <v>57</v>
      </c>
    </row>
    <row r="302" spans="1:41" s="1" customFormat="1" x14ac:dyDescent="0.25">
      <c r="A302" s="3"/>
      <c r="B302" s="3"/>
      <c r="C302" s="3"/>
      <c r="D302" s="3"/>
      <c r="E302" s="3"/>
      <c r="F302" s="2"/>
      <c r="G302" s="38"/>
      <c r="H302" s="2"/>
      <c r="I302" s="3"/>
      <c r="J302" s="3"/>
      <c r="K302" s="3"/>
      <c r="L302" s="3"/>
      <c r="M302" s="3"/>
      <c r="N302" s="3"/>
      <c r="O302" s="3"/>
      <c r="P302" s="3"/>
      <c r="Q302" s="3"/>
      <c r="R302" s="3"/>
      <c r="S302" s="3"/>
      <c r="T302" s="3"/>
      <c r="U302" s="3"/>
      <c r="V302" s="3"/>
      <c r="W302" s="3"/>
      <c r="X302" s="9"/>
      <c r="Y302" s="9"/>
      <c r="Z302" s="3"/>
      <c r="AA302" s="9"/>
      <c r="AB302" s="3"/>
      <c r="AC302" s="3"/>
      <c r="AD302" s="3"/>
      <c r="AE302" s="3"/>
      <c r="AF302" s="3"/>
      <c r="AG302" s="3"/>
      <c r="AH302" s="3"/>
      <c r="AI302" s="3"/>
      <c r="AJ302" s="3"/>
      <c r="AK302" s="24"/>
      <c r="AL302" s="5"/>
      <c r="AM302" s="3"/>
      <c r="AN302" s="3"/>
      <c r="AO302" s="3"/>
    </row>
    <row r="303" spans="1:41" s="1" customFormat="1" x14ac:dyDescent="0.25">
      <c r="A303" s="3"/>
      <c r="B303" s="3"/>
      <c r="C303" s="3"/>
      <c r="D303" s="3"/>
      <c r="E303" s="3"/>
      <c r="F303" s="2"/>
      <c r="G303" s="39"/>
      <c r="H303" s="2"/>
      <c r="I303" s="3"/>
      <c r="J303" s="3"/>
      <c r="K303" s="3"/>
      <c r="L303" s="3"/>
      <c r="M303" s="3"/>
      <c r="N303" s="3"/>
      <c r="O303" s="3"/>
      <c r="P303" s="3"/>
      <c r="Q303" s="3"/>
      <c r="R303" s="3"/>
      <c r="S303" s="3"/>
      <c r="T303" s="3"/>
      <c r="U303" s="3"/>
      <c r="V303" s="3"/>
      <c r="W303" s="3"/>
      <c r="X303" s="9"/>
      <c r="Y303" s="9"/>
      <c r="Z303" s="3"/>
      <c r="AA303" s="9"/>
      <c r="AB303" s="3"/>
      <c r="AC303" s="3"/>
      <c r="AD303" s="3"/>
      <c r="AE303" s="3"/>
      <c r="AF303" s="3"/>
      <c r="AG303" s="3"/>
      <c r="AH303" s="3"/>
      <c r="AI303" s="3"/>
      <c r="AJ303" s="3"/>
      <c r="AK303" s="24"/>
      <c r="AL303" s="5"/>
      <c r="AM303" s="3"/>
      <c r="AN303" s="3"/>
      <c r="AO303" s="3"/>
    </row>
    <row r="304" spans="1:41" s="1" customFormat="1" x14ac:dyDescent="0.25">
      <c r="A304" s="3"/>
      <c r="B304" s="3"/>
      <c r="C304" s="3"/>
      <c r="D304" s="3"/>
      <c r="E304" s="3"/>
      <c r="F304" s="2"/>
      <c r="G304" s="40"/>
      <c r="H304" s="2"/>
      <c r="I304" s="3"/>
      <c r="J304" s="3"/>
      <c r="K304" s="3"/>
      <c r="L304" s="3"/>
      <c r="M304" s="3"/>
      <c r="N304" s="3"/>
      <c r="O304" s="3"/>
      <c r="P304" s="3"/>
      <c r="Q304" s="3"/>
      <c r="R304" s="3"/>
      <c r="S304" s="3"/>
      <c r="T304" s="3"/>
      <c r="U304" s="3"/>
      <c r="V304" s="3"/>
      <c r="W304" s="3"/>
      <c r="X304" s="9"/>
      <c r="Y304" s="9"/>
      <c r="Z304" s="3"/>
      <c r="AA304" s="9"/>
      <c r="AB304" s="3"/>
      <c r="AC304" s="3"/>
      <c r="AD304" s="3"/>
      <c r="AE304" s="3"/>
      <c r="AF304" s="3"/>
      <c r="AG304" s="3"/>
      <c r="AH304" s="3"/>
      <c r="AI304" s="3"/>
      <c r="AJ304" s="3"/>
      <c r="AK304" s="24"/>
      <c r="AL304" s="5"/>
      <c r="AM304" s="3"/>
      <c r="AN304" s="3"/>
      <c r="AO304" s="3"/>
    </row>
  </sheetData>
  <autoFilter ref="A9:DL299"/>
  <dataConsolidate/>
  <mergeCells count="124">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N8:O8"/>
    <mergeCell ref="P8:Q8"/>
    <mergeCell ref="AM7:AM9"/>
    <mergeCell ref="AN7:AN9"/>
    <mergeCell ref="I38:I39"/>
    <mergeCell ref="D10:D13"/>
    <mergeCell ref="E10:E16"/>
    <mergeCell ref="I10:I13"/>
    <mergeCell ref="D14:D16"/>
    <mergeCell ref="I14:I16"/>
    <mergeCell ref="D17:D19"/>
    <mergeCell ref="E17:E19"/>
    <mergeCell ref="I17:I19"/>
    <mergeCell ref="R8:S8"/>
    <mergeCell ref="T8:U8"/>
    <mergeCell ref="V8:W8"/>
    <mergeCell ref="X8:Y8"/>
    <mergeCell ref="Z8:AA8"/>
    <mergeCell ref="AI7:AI9"/>
    <mergeCell ref="AJ7:AJ9"/>
    <mergeCell ref="AK7:AK9"/>
    <mergeCell ref="AL7:AL9"/>
    <mergeCell ref="D76:D81"/>
    <mergeCell ref="E76:E81"/>
    <mergeCell ref="I76:I81"/>
    <mergeCell ref="I42:I46"/>
    <mergeCell ref="I47:I48"/>
    <mergeCell ref="I49:I50"/>
    <mergeCell ref="D52:D58"/>
    <mergeCell ref="E52:E58"/>
    <mergeCell ref="I52:I58"/>
    <mergeCell ref="E104:E105"/>
    <mergeCell ref="D107:D110"/>
    <mergeCell ref="E107:E110"/>
    <mergeCell ref="I107:I110"/>
    <mergeCell ref="D112:D114"/>
    <mergeCell ref="E112:E114"/>
    <mergeCell ref="I112:I114"/>
    <mergeCell ref="D83:D89"/>
    <mergeCell ref="E83:E94"/>
    <mergeCell ref="I83:I89"/>
    <mergeCell ref="D90:D94"/>
    <mergeCell ref="I90:I94"/>
    <mergeCell ref="I95:I103"/>
    <mergeCell ref="D149:D151"/>
    <mergeCell ref="E149:E151"/>
    <mergeCell ref="I149:I151"/>
    <mergeCell ref="D152:D161"/>
    <mergeCell ref="E152:E161"/>
    <mergeCell ref="I152:I161"/>
    <mergeCell ref="D119:D121"/>
    <mergeCell ref="I119:I121"/>
    <mergeCell ref="I122:I129"/>
    <mergeCell ref="I130:I131"/>
    <mergeCell ref="D134:D142"/>
    <mergeCell ref="E134:E142"/>
    <mergeCell ref="I134:I142"/>
    <mergeCell ref="H138:H139"/>
    <mergeCell ref="H140:H142"/>
    <mergeCell ref="D164:D168"/>
    <mergeCell ref="E164:E168"/>
    <mergeCell ref="I164:I168"/>
    <mergeCell ref="I170:I176"/>
    <mergeCell ref="D177:D182"/>
    <mergeCell ref="E177:E186"/>
    <mergeCell ref="I177:I182"/>
    <mergeCell ref="D183:D186"/>
    <mergeCell ref="I183:I186"/>
    <mergeCell ref="D217:D223"/>
    <mergeCell ref="E217:E223"/>
    <mergeCell ref="I217:I223"/>
    <mergeCell ref="H221:H222"/>
    <mergeCell ref="I187:I194"/>
    <mergeCell ref="D196:D201"/>
    <mergeCell ref="E196:E207"/>
    <mergeCell ref="I196:I201"/>
    <mergeCell ref="D202:D207"/>
    <mergeCell ref="I202:I207"/>
    <mergeCell ref="I270:I283"/>
    <mergeCell ref="I284:I285"/>
    <mergeCell ref="I286:I293"/>
    <mergeCell ref="I294:I299"/>
    <mergeCell ref="AP7:AP9"/>
    <mergeCell ref="I224:I226"/>
    <mergeCell ref="I227:I228"/>
    <mergeCell ref="I229:I238"/>
    <mergeCell ref="I239:I249"/>
    <mergeCell ref="I250:I267"/>
    <mergeCell ref="I268:I269"/>
    <mergeCell ref="I208:I214"/>
    <mergeCell ref="I215:I216"/>
    <mergeCell ref="I162:I163"/>
    <mergeCell ref="I143:I148"/>
    <mergeCell ref="I59:I60"/>
    <mergeCell ref="I61:I67"/>
    <mergeCell ref="I68:I69"/>
    <mergeCell ref="I70:I75"/>
    <mergeCell ref="I20:I26"/>
    <mergeCell ref="I27:I28"/>
    <mergeCell ref="I29:I30"/>
    <mergeCell ref="I31:I32"/>
    <mergeCell ref="I35:I37"/>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89 H17"/>
    <dataValidation allowBlank="1" showInputMessage="1" showErrorMessage="1" prompt="Son los hitos o grandes actividades a ejecutar en el plan de acción y que se pueden medir en tiempo de ejecución, producto o entregables._x000a__x000a_Nota: formular en infinitivo" sqref="F64684 F64674:F64675"/>
    <dataValidation allowBlank="1" showInputMessage="1" showErrorMessage="1" prompt="Describir el alcance de la tarea. En este sentido se deben detallar  los principales aspectos que permitirán tener claro lo que deben realizar, los entregables y los resultados esperados. " sqref="G64684:H64684 G64674:H64675"/>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L303"/>
  <sheetViews>
    <sheetView view="pageBreakPreview" topLeftCell="A3" zoomScale="60" zoomScaleNormal="60" workbookViewId="0">
      <selection activeCell="B191" sqref="B191"/>
    </sheetView>
  </sheetViews>
  <sheetFormatPr baseColWidth="10" defaultColWidth="11.42578125" defaultRowHeight="15" x14ac:dyDescent="0.25"/>
  <cols>
    <col min="1" max="1" width="31.140625" style="3" customWidth="1"/>
    <col min="2" max="2" width="27" style="3" customWidth="1"/>
    <col min="3" max="4" width="19.85546875" style="3" customWidth="1"/>
    <col min="5" max="5" width="24.5703125" style="3" customWidth="1"/>
    <col min="6" max="6" width="40.140625" style="2" customWidth="1"/>
    <col min="7" max="7" width="43.42578125" style="2" customWidth="1"/>
    <col min="8" max="8" width="24.5703125" style="2" customWidth="1"/>
    <col min="9" max="9" width="23.85546875" style="3" customWidth="1"/>
    <col min="10" max="10" width="9.140625" style="3" customWidth="1"/>
    <col min="11" max="11" width="7.42578125" style="3" customWidth="1"/>
    <col min="12" max="12" width="8.42578125" style="3" customWidth="1"/>
    <col min="13" max="13" width="7.42578125" style="3" customWidth="1"/>
    <col min="14" max="14" width="8.5703125" style="3" customWidth="1"/>
    <col min="15" max="15" width="7.42578125" style="3" customWidth="1"/>
    <col min="16" max="16" width="9.42578125" style="3" customWidth="1"/>
    <col min="17" max="21" width="7.42578125" style="3" customWidth="1"/>
    <col min="22" max="22" width="9.85546875" style="3" customWidth="1"/>
    <col min="23" max="23" width="7.42578125" style="3" customWidth="1"/>
    <col min="24" max="25" width="7.42578125" style="9" customWidth="1"/>
    <col min="26" max="26" width="7.42578125" style="3" customWidth="1"/>
    <col min="27" max="27" width="8.140625" style="9" customWidth="1"/>
    <col min="28" max="28" width="9" style="3" customWidth="1"/>
    <col min="29" max="33" width="7.42578125" style="3" customWidth="1"/>
    <col min="34" max="35" width="17.42578125" style="3" customWidth="1"/>
    <col min="36" max="36" width="14.5703125" style="3" bestFit="1" customWidth="1"/>
    <col min="37" max="37" width="32.42578125" style="24" customWidth="1"/>
    <col min="38" max="38" width="26.42578125" style="5" customWidth="1"/>
    <col min="39" max="39" width="23.85546875" style="3" customWidth="1"/>
    <col min="40" max="40" width="21" style="3" customWidth="1"/>
    <col min="41" max="41" width="19.28515625" style="3" customWidth="1"/>
    <col min="42" max="42" width="64.5703125" style="1" customWidth="1"/>
    <col min="43" max="116" width="11.42578125" style="1"/>
    <col min="117" max="16384" width="11.42578125" style="2"/>
  </cols>
  <sheetData>
    <row r="1" spans="1:42" ht="56.25" customHeight="1" x14ac:dyDescent="0.25">
      <c r="A1" s="243"/>
      <c r="B1" s="243"/>
      <c r="C1" s="243"/>
      <c r="D1" s="248" t="s">
        <v>0</v>
      </c>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50"/>
      <c r="AN1" s="241" t="s">
        <v>1</v>
      </c>
      <c r="AO1" s="241"/>
    </row>
    <row r="2" spans="1:42" ht="55.5" customHeight="1" x14ac:dyDescent="0.25">
      <c r="A2" s="243"/>
      <c r="B2" s="243"/>
      <c r="C2" s="243"/>
      <c r="D2" s="248" t="s">
        <v>2</v>
      </c>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50"/>
      <c r="AN2" s="241"/>
      <c r="AO2" s="241"/>
    </row>
    <row r="3" spans="1:42" ht="14.25" customHeight="1" x14ac:dyDescent="0.25">
      <c r="F3" s="4"/>
      <c r="G3" s="4"/>
      <c r="H3" s="4"/>
      <c r="I3" s="5"/>
      <c r="J3" s="5"/>
      <c r="K3" s="5"/>
      <c r="L3" s="5"/>
      <c r="M3" s="5"/>
      <c r="N3" s="5"/>
      <c r="O3" s="5"/>
      <c r="P3" s="5"/>
      <c r="Q3" s="5"/>
      <c r="R3" s="5"/>
      <c r="S3" s="5"/>
      <c r="T3" s="5"/>
      <c r="U3" s="5"/>
      <c r="V3" s="5"/>
      <c r="W3" s="5"/>
      <c r="X3" s="6"/>
      <c r="Y3" s="6"/>
      <c r="Z3" s="5"/>
      <c r="AA3" s="6"/>
      <c r="AB3" s="5"/>
      <c r="AC3" s="5"/>
      <c r="AD3" s="5"/>
      <c r="AE3" s="5"/>
      <c r="AF3" s="5"/>
      <c r="AG3" s="5"/>
      <c r="AH3" s="5"/>
      <c r="AI3" s="5"/>
      <c r="AJ3" s="5"/>
      <c r="AK3" s="7"/>
      <c r="AM3" s="5"/>
      <c r="AN3" s="5"/>
      <c r="AO3" s="5"/>
    </row>
    <row r="4" spans="1:42" ht="14.25" customHeight="1" x14ac:dyDescent="0.25">
      <c r="G4" s="8"/>
      <c r="H4" s="8"/>
      <c r="AK4" s="7"/>
    </row>
    <row r="5" spans="1:42" ht="36.75" customHeight="1" x14ac:dyDescent="0.25">
      <c r="A5" s="10" t="s">
        <v>3</v>
      </c>
      <c r="B5" s="11">
        <v>44914</v>
      </c>
      <c r="C5" s="12" t="s">
        <v>4</v>
      </c>
      <c r="D5" s="27">
        <v>45016</v>
      </c>
      <c r="E5" s="13"/>
      <c r="F5" s="13"/>
      <c r="G5" s="13"/>
      <c r="H5" s="13"/>
      <c r="I5" s="14" t="s">
        <v>5</v>
      </c>
      <c r="J5" s="245" t="s">
        <v>6</v>
      </c>
      <c r="K5" s="246"/>
      <c r="L5" s="246"/>
      <c r="M5" s="246"/>
      <c r="N5" s="246"/>
      <c r="O5" s="246"/>
      <c r="P5" s="247"/>
      <c r="Q5" s="15"/>
      <c r="R5" s="15"/>
      <c r="S5" s="15"/>
      <c r="T5" s="15"/>
      <c r="U5" s="15"/>
      <c r="V5" s="15"/>
      <c r="W5" s="15"/>
      <c r="X5" s="15"/>
      <c r="Y5" s="15"/>
      <c r="Z5" s="15"/>
      <c r="AA5" s="15"/>
      <c r="AB5" s="15"/>
      <c r="AC5" s="15"/>
      <c r="AD5" s="15"/>
      <c r="AE5" s="15"/>
      <c r="AF5" s="15"/>
      <c r="AG5" s="15"/>
      <c r="AH5" s="15"/>
      <c r="AI5" s="15"/>
      <c r="AJ5" s="15"/>
      <c r="AK5" s="15"/>
      <c r="AL5" s="15"/>
      <c r="AM5" s="15"/>
      <c r="AN5" s="16" t="s">
        <v>7</v>
      </c>
      <c r="AO5" s="17">
        <v>3</v>
      </c>
    </row>
    <row r="6" spans="1:42" s="23" customFormat="1" ht="18.75" customHeight="1" x14ac:dyDescent="0.2">
      <c r="A6" s="7"/>
      <c r="B6" s="7"/>
      <c r="C6" s="7"/>
      <c r="D6" s="7"/>
      <c r="E6" s="7"/>
      <c r="F6" s="18"/>
      <c r="G6" s="19"/>
      <c r="H6" s="19"/>
      <c r="I6" s="20"/>
      <c r="J6" s="21"/>
      <c r="K6" s="21"/>
      <c r="L6" s="21"/>
      <c r="M6" s="21"/>
      <c r="N6" s="21"/>
      <c r="O6" s="21"/>
      <c r="P6" s="21"/>
      <c r="Q6" s="21"/>
      <c r="R6" s="21"/>
      <c r="S6" s="21"/>
      <c r="T6" s="21"/>
      <c r="U6" s="21"/>
      <c r="V6" s="21"/>
      <c r="W6" s="21"/>
      <c r="X6" s="21"/>
      <c r="Y6" s="21"/>
      <c r="Z6" s="21"/>
      <c r="AA6" s="21"/>
      <c r="AB6" s="21"/>
      <c r="AC6" s="21"/>
      <c r="AD6" s="21"/>
      <c r="AE6" s="21"/>
      <c r="AF6" s="21"/>
      <c r="AG6" s="21"/>
      <c r="AH6" s="20"/>
      <c r="AI6" s="20"/>
      <c r="AJ6" s="21"/>
      <c r="AK6" s="22"/>
      <c r="AL6" s="22"/>
      <c r="AM6" s="20"/>
      <c r="AN6" s="20"/>
      <c r="AO6" s="20"/>
    </row>
    <row r="7" spans="1:42" s="23" customFormat="1" ht="48" customHeight="1" x14ac:dyDescent="0.25">
      <c r="A7" s="242" t="s">
        <v>8</v>
      </c>
      <c r="B7" s="242" t="s">
        <v>9</v>
      </c>
      <c r="C7" s="242" t="s">
        <v>10</v>
      </c>
      <c r="D7" s="242" t="s">
        <v>11</v>
      </c>
      <c r="E7" s="251" t="s">
        <v>12</v>
      </c>
      <c r="F7" s="242" t="s">
        <v>13</v>
      </c>
      <c r="G7" s="242" t="s">
        <v>14</v>
      </c>
      <c r="H7" s="242" t="s">
        <v>15</v>
      </c>
      <c r="I7" s="242" t="s">
        <v>16</v>
      </c>
      <c r="J7" s="242" t="s">
        <v>17</v>
      </c>
      <c r="K7" s="242"/>
      <c r="L7" s="242"/>
      <c r="M7" s="242"/>
      <c r="N7" s="242"/>
      <c r="O7" s="242"/>
      <c r="P7" s="242"/>
      <c r="Q7" s="242"/>
      <c r="R7" s="242"/>
      <c r="S7" s="242"/>
      <c r="T7" s="242"/>
      <c r="U7" s="242"/>
      <c r="V7" s="242"/>
      <c r="W7" s="242"/>
      <c r="X7" s="242"/>
      <c r="Y7" s="242"/>
      <c r="Z7" s="242"/>
      <c r="AA7" s="242"/>
      <c r="AB7" s="242"/>
      <c r="AC7" s="242"/>
      <c r="AD7" s="242"/>
      <c r="AE7" s="242"/>
      <c r="AF7" s="242"/>
      <c r="AG7" s="242"/>
      <c r="AH7" s="242" t="s">
        <v>18</v>
      </c>
      <c r="AI7" s="242" t="s">
        <v>19</v>
      </c>
      <c r="AJ7" s="242" t="s">
        <v>20</v>
      </c>
      <c r="AK7" s="242" t="s">
        <v>21</v>
      </c>
      <c r="AL7" s="242" t="s">
        <v>22</v>
      </c>
      <c r="AM7" s="242" t="s">
        <v>23</v>
      </c>
      <c r="AN7" s="242" t="s">
        <v>24</v>
      </c>
      <c r="AO7" s="242" t="s">
        <v>25</v>
      </c>
      <c r="AP7" s="242" t="s">
        <v>813</v>
      </c>
    </row>
    <row r="8" spans="1:42" ht="27" customHeight="1" x14ac:dyDescent="0.25">
      <c r="A8" s="242"/>
      <c r="B8" s="242"/>
      <c r="C8" s="242"/>
      <c r="D8" s="242"/>
      <c r="E8" s="252"/>
      <c r="F8" s="242"/>
      <c r="G8" s="242"/>
      <c r="H8" s="242"/>
      <c r="I8" s="242"/>
      <c r="J8" s="242" t="s">
        <v>26</v>
      </c>
      <c r="K8" s="242"/>
      <c r="L8" s="242" t="s">
        <v>27</v>
      </c>
      <c r="M8" s="242"/>
      <c r="N8" s="242" t="s">
        <v>28</v>
      </c>
      <c r="O8" s="242"/>
      <c r="P8" s="242" t="s">
        <v>29</v>
      </c>
      <c r="Q8" s="242"/>
      <c r="R8" s="242" t="s">
        <v>30</v>
      </c>
      <c r="S8" s="242"/>
      <c r="T8" s="242" t="s">
        <v>31</v>
      </c>
      <c r="U8" s="242"/>
      <c r="V8" s="242" t="s">
        <v>32</v>
      </c>
      <c r="W8" s="242"/>
      <c r="X8" s="242" t="s">
        <v>33</v>
      </c>
      <c r="Y8" s="242"/>
      <c r="Z8" s="242" t="s">
        <v>34</v>
      </c>
      <c r="AA8" s="242"/>
      <c r="AB8" s="242" t="s">
        <v>35</v>
      </c>
      <c r="AC8" s="242"/>
      <c r="AD8" s="242" t="s">
        <v>36</v>
      </c>
      <c r="AE8" s="242"/>
      <c r="AF8" s="242" t="s">
        <v>37</v>
      </c>
      <c r="AG8" s="242" t="s">
        <v>37</v>
      </c>
      <c r="AH8" s="242"/>
      <c r="AI8" s="242"/>
      <c r="AJ8" s="242"/>
      <c r="AK8" s="242"/>
      <c r="AL8" s="242"/>
      <c r="AM8" s="242"/>
      <c r="AN8" s="242"/>
      <c r="AO8" s="242"/>
      <c r="AP8" s="242"/>
    </row>
    <row r="9" spans="1:42" ht="63" customHeight="1" x14ac:dyDescent="0.25">
      <c r="A9" s="242"/>
      <c r="B9" s="242"/>
      <c r="C9" s="242"/>
      <c r="D9" s="242"/>
      <c r="E9" s="253"/>
      <c r="F9" s="242"/>
      <c r="G9" s="242"/>
      <c r="H9" s="242"/>
      <c r="I9" s="242"/>
      <c r="J9" s="32" t="s">
        <v>38</v>
      </c>
      <c r="K9" s="32" t="s">
        <v>39</v>
      </c>
      <c r="L9" s="32" t="s">
        <v>38</v>
      </c>
      <c r="M9" s="32" t="s">
        <v>39</v>
      </c>
      <c r="N9" s="32" t="s">
        <v>38</v>
      </c>
      <c r="O9" s="32" t="s">
        <v>39</v>
      </c>
      <c r="P9" s="32" t="s">
        <v>38</v>
      </c>
      <c r="Q9" s="32" t="s">
        <v>39</v>
      </c>
      <c r="R9" s="32" t="s">
        <v>38</v>
      </c>
      <c r="S9" s="32" t="s">
        <v>39</v>
      </c>
      <c r="T9" s="32" t="s">
        <v>38</v>
      </c>
      <c r="U9" s="32" t="s">
        <v>39</v>
      </c>
      <c r="V9" s="32" t="s">
        <v>38</v>
      </c>
      <c r="W9" s="32" t="s">
        <v>39</v>
      </c>
      <c r="X9" s="32" t="s">
        <v>38</v>
      </c>
      <c r="Y9" s="32" t="s">
        <v>39</v>
      </c>
      <c r="Z9" s="32" t="s">
        <v>38</v>
      </c>
      <c r="AA9" s="32" t="s">
        <v>39</v>
      </c>
      <c r="AB9" s="32" t="s">
        <v>38</v>
      </c>
      <c r="AC9" s="32" t="s">
        <v>39</v>
      </c>
      <c r="AD9" s="32" t="s">
        <v>38</v>
      </c>
      <c r="AE9" s="32" t="s">
        <v>39</v>
      </c>
      <c r="AF9" s="32" t="s">
        <v>38</v>
      </c>
      <c r="AG9" s="32" t="s">
        <v>39</v>
      </c>
      <c r="AH9" s="242"/>
      <c r="AI9" s="242"/>
      <c r="AJ9" s="242"/>
      <c r="AK9" s="242"/>
      <c r="AL9" s="242"/>
      <c r="AM9" s="242"/>
      <c r="AN9" s="242"/>
      <c r="AO9" s="242"/>
      <c r="AP9" s="242"/>
    </row>
    <row r="10" spans="1:42" s="28" customFormat="1" ht="57" hidden="1" customHeight="1" x14ac:dyDescent="0.25">
      <c r="A10" s="43" t="s">
        <v>40</v>
      </c>
      <c r="B10" s="60" t="s">
        <v>41</v>
      </c>
      <c r="C10" s="60">
        <v>526</v>
      </c>
      <c r="D10" s="226">
        <v>1</v>
      </c>
      <c r="E10" s="254">
        <v>2680661000</v>
      </c>
      <c r="F10" s="44" t="s">
        <v>42</v>
      </c>
      <c r="G10" s="44" t="s">
        <v>43</v>
      </c>
      <c r="H10" s="31">
        <v>0.2</v>
      </c>
      <c r="I10" s="244">
        <f>SUM(H10:H13)</f>
        <v>1</v>
      </c>
      <c r="J10" s="31"/>
      <c r="K10" s="31"/>
      <c r="L10" s="31">
        <v>1</v>
      </c>
      <c r="M10" s="31"/>
      <c r="N10" s="31"/>
      <c r="O10" s="31"/>
      <c r="P10" s="31"/>
      <c r="Q10" s="31"/>
      <c r="R10" s="31"/>
      <c r="S10" s="31"/>
      <c r="T10" s="31"/>
      <c r="U10" s="31"/>
      <c r="V10" s="31"/>
      <c r="W10" s="31"/>
      <c r="X10" s="31"/>
      <c r="Y10" s="31"/>
      <c r="Z10" s="31"/>
      <c r="AA10" s="31"/>
      <c r="AB10" s="31"/>
      <c r="AC10" s="31"/>
      <c r="AD10" s="31"/>
      <c r="AE10" s="31"/>
      <c r="AF10" s="31"/>
      <c r="AG10" s="31"/>
      <c r="AH10" s="31">
        <f>+J10+L10+N10+P10+R10+T10+V10+X10+Z10+AB10+AD10+AF10</f>
        <v>1</v>
      </c>
      <c r="AI10" s="62">
        <v>44958</v>
      </c>
      <c r="AJ10" s="62">
        <v>44985</v>
      </c>
      <c r="AK10" s="44" t="s">
        <v>44</v>
      </c>
      <c r="AL10" s="44" t="s">
        <v>45</v>
      </c>
      <c r="AM10" s="25" t="s">
        <v>46</v>
      </c>
      <c r="AN10" s="25" t="s">
        <v>47</v>
      </c>
      <c r="AO10" s="25" t="s">
        <v>47</v>
      </c>
    </row>
    <row r="11" spans="1:42" s="28" customFormat="1" ht="60" hidden="1" x14ac:dyDescent="0.25">
      <c r="A11" s="43" t="s">
        <v>40</v>
      </c>
      <c r="B11" s="60" t="s">
        <v>41</v>
      </c>
      <c r="C11" s="60">
        <v>526</v>
      </c>
      <c r="D11" s="227"/>
      <c r="E11" s="255"/>
      <c r="F11" s="44" t="s">
        <v>42</v>
      </c>
      <c r="G11" s="44" t="s">
        <v>48</v>
      </c>
      <c r="H11" s="31">
        <v>0.4</v>
      </c>
      <c r="I11" s="244"/>
      <c r="J11" s="31"/>
      <c r="K11" s="31"/>
      <c r="L11" s="31"/>
      <c r="M11" s="31"/>
      <c r="N11" s="31">
        <v>0.1</v>
      </c>
      <c r="O11" s="31"/>
      <c r="P11" s="31">
        <v>0.1</v>
      </c>
      <c r="Q11" s="31"/>
      <c r="R11" s="31">
        <v>0.1</v>
      </c>
      <c r="S11" s="31"/>
      <c r="T11" s="31">
        <v>0.1</v>
      </c>
      <c r="U11" s="31"/>
      <c r="V11" s="31">
        <v>0.1</v>
      </c>
      <c r="W11" s="31"/>
      <c r="X11" s="31">
        <v>0.1</v>
      </c>
      <c r="Y11" s="31"/>
      <c r="Z11" s="31">
        <v>0.1</v>
      </c>
      <c r="AA11" s="31"/>
      <c r="AB11" s="31">
        <v>0.1</v>
      </c>
      <c r="AC11" s="31"/>
      <c r="AD11" s="31">
        <v>0.1</v>
      </c>
      <c r="AE11" s="31"/>
      <c r="AF11" s="31">
        <v>0.1</v>
      </c>
      <c r="AG11" s="31"/>
      <c r="AH11" s="31">
        <f>+J11+L11+N11+P11+R11+T11+V11+X11+Z11+AB11+AD11+AF11</f>
        <v>0.99999999999999989</v>
      </c>
      <c r="AI11" s="62">
        <v>44986</v>
      </c>
      <c r="AJ11" s="62">
        <v>45291</v>
      </c>
      <c r="AK11" s="44" t="s">
        <v>49</v>
      </c>
      <c r="AL11" s="44" t="s">
        <v>45</v>
      </c>
      <c r="AM11" s="25" t="s">
        <v>46</v>
      </c>
      <c r="AN11" s="25" t="s">
        <v>47</v>
      </c>
      <c r="AO11" s="25" t="s">
        <v>47</v>
      </c>
    </row>
    <row r="12" spans="1:42" s="28" customFormat="1" ht="60" hidden="1" x14ac:dyDescent="0.25">
      <c r="A12" s="43" t="s">
        <v>40</v>
      </c>
      <c r="B12" s="60" t="s">
        <v>41</v>
      </c>
      <c r="C12" s="60">
        <v>526</v>
      </c>
      <c r="D12" s="227"/>
      <c r="E12" s="255"/>
      <c r="F12" s="44" t="s">
        <v>42</v>
      </c>
      <c r="G12" s="44" t="s">
        <v>50</v>
      </c>
      <c r="H12" s="31">
        <v>0.2</v>
      </c>
      <c r="I12" s="244"/>
      <c r="J12" s="31"/>
      <c r="K12" s="31"/>
      <c r="L12" s="31"/>
      <c r="M12" s="31"/>
      <c r="N12" s="31"/>
      <c r="O12" s="31"/>
      <c r="P12" s="31">
        <v>0.25</v>
      </c>
      <c r="Q12" s="31"/>
      <c r="R12" s="31"/>
      <c r="S12" s="31"/>
      <c r="T12" s="31"/>
      <c r="U12" s="31"/>
      <c r="V12" s="31">
        <v>0.25</v>
      </c>
      <c r="W12" s="31"/>
      <c r="X12" s="31"/>
      <c r="Y12" s="31"/>
      <c r="Z12" s="31"/>
      <c r="AA12" s="31"/>
      <c r="AB12" s="31">
        <v>0.25</v>
      </c>
      <c r="AC12" s="31"/>
      <c r="AD12" s="31"/>
      <c r="AE12" s="31"/>
      <c r="AF12" s="31">
        <v>0.25</v>
      </c>
      <c r="AG12" s="31"/>
      <c r="AH12" s="31">
        <f t="shared" ref="AH12:AH75" si="0">+J12+L12+N12+P12+R12+T12+V12+X12+Z12+AB12+AD12+AF12</f>
        <v>1</v>
      </c>
      <c r="AI12" s="62">
        <v>45017</v>
      </c>
      <c r="AJ12" s="62">
        <v>45291</v>
      </c>
      <c r="AK12" s="44" t="s">
        <v>51</v>
      </c>
      <c r="AL12" s="44" t="s">
        <v>45</v>
      </c>
      <c r="AM12" s="25" t="s">
        <v>46</v>
      </c>
      <c r="AN12" s="25" t="s">
        <v>47</v>
      </c>
      <c r="AO12" s="25" t="s">
        <v>47</v>
      </c>
    </row>
    <row r="13" spans="1:42" s="28" customFormat="1" ht="60" hidden="1" x14ac:dyDescent="0.25">
      <c r="A13" s="43" t="s">
        <v>40</v>
      </c>
      <c r="B13" s="60" t="s">
        <v>41</v>
      </c>
      <c r="C13" s="60">
        <v>526</v>
      </c>
      <c r="D13" s="228"/>
      <c r="E13" s="255"/>
      <c r="F13" s="44" t="s">
        <v>42</v>
      </c>
      <c r="G13" s="44" t="s">
        <v>52</v>
      </c>
      <c r="H13" s="31">
        <v>0.2</v>
      </c>
      <c r="I13" s="244"/>
      <c r="J13" s="31"/>
      <c r="K13" s="31"/>
      <c r="L13" s="31"/>
      <c r="M13" s="31"/>
      <c r="N13" s="31"/>
      <c r="O13" s="31"/>
      <c r="P13" s="31"/>
      <c r="Q13" s="31"/>
      <c r="R13" s="31"/>
      <c r="S13" s="31"/>
      <c r="T13" s="31"/>
      <c r="U13" s="31"/>
      <c r="V13" s="31">
        <v>0.5</v>
      </c>
      <c r="W13" s="31"/>
      <c r="X13" s="31"/>
      <c r="Y13" s="31"/>
      <c r="Z13" s="31"/>
      <c r="AA13" s="31"/>
      <c r="AB13" s="31"/>
      <c r="AC13" s="31"/>
      <c r="AD13" s="31"/>
      <c r="AE13" s="31"/>
      <c r="AF13" s="31">
        <v>0.5</v>
      </c>
      <c r="AG13" s="31"/>
      <c r="AH13" s="31">
        <f t="shared" si="0"/>
        <v>1</v>
      </c>
      <c r="AI13" s="62">
        <v>45108</v>
      </c>
      <c r="AJ13" s="62">
        <v>45291</v>
      </c>
      <c r="AK13" s="44" t="s">
        <v>53</v>
      </c>
      <c r="AL13" s="44" t="s">
        <v>45</v>
      </c>
      <c r="AM13" s="25" t="s">
        <v>46</v>
      </c>
      <c r="AN13" s="25" t="s">
        <v>47</v>
      </c>
      <c r="AO13" s="25" t="s">
        <v>47</v>
      </c>
    </row>
    <row r="14" spans="1:42" s="28" customFormat="1" ht="60" hidden="1" x14ac:dyDescent="0.25">
      <c r="A14" s="43" t="s">
        <v>40</v>
      </c>
      <c r="B14" s="60" t="s">
        <v>41</v>
      </c>
      <c r="C14" s="60">
        <v>528</v>
      </c>
      <c r="D14" s="226">
        <v>1</v>
      </c>
      <c r="E14" s="255"/>
      <c r="F14" s="44" t="s">
        <v>54</v>
      </c>
      <c r="G14" s="44" t="s">
        <v>717</v>
      </c>
      <c r="H14" s="31">
        <v>0.2</v>
      </c>
      <c r="I14" s="240">
        <f>+H14+H15+H16</f>
        <v>1</v>
      </c>
      <c r="J14" s="31"/>
      <c r="K14" s="31"/>
      <c r="L14" s="31">
        <v>1</v>
      </c>
      <c r="M14" s="31"/>
      <c r="N14" s="31"/>
      <c r="O14" s="31"/>
      <c r="P14" s="31"/>
      <c r="Q14" s="31"/>
      <c r="R14" s="31"/>
      <c r="S14" s="31"/>
      <c r="T14" s="31"/>
      <c r="U14" s="31"/>
      <c r="V14" s="31"/>
      <c r="W14" s="31"/>
      <c r="X14" s="31"/>
      <c r="Y14" s="31"/>
      <c r="Z14" s="31"/>
      <c r="AA14" s="31"/>
      <c r="AB14" s="31"/>
      <c r="AC14" s="31"/>
      <c r="AD14" s="31"/>
      <c r="AE14" s="31"/>
      <c r="AF14" s="31"/>
      <c r="AG14" s="31"/>
      <c r="AH14" s="31">
        <f t="shared" si="0"/>
        <v>1</v>
      </c>
      <c r="AI14" s="62">
        <v>44958</v>
      </c>
      <c r="AJ14" s="62">
        <v>44985</v>
      </c>
      <c r="AK14" s="44" t="s">
        <v>718</v>
      </c>
      <c r="AL14" s="44" t="s">
        <v>55</v>
      </c>
      <c r="AM14" s="25" t="s">
        <v>745</v>
      </c>
      <c r="AN14" s="25" t="s">
        <v>56</v>
      </c>
      <c r="AO14" s="25" t="s">
        <v>57</v>
      </c>
    </row>
    <row r="15" spans="1:42" s="28" customFormat="1" ht="60.75" hidden="1" customHeight="1" x14ac:dyDescent="0.25">
      <c r="A15" s="43" t="s">
        <v>40</v>
      </c>
      <c r="B15" s="60" t="s">
        <v>41</v>
      </c>
      <c r="C15" s="60">
        <v>528</v>
      </c>
      <c r="D15" s="227"/>
      <c r="E15" s="255"/>
      <c r="F15" s="44" t="s">
        <v>54</v>
      </c>
      <c r="G15" s="44" t="s">
        <v>58</v>
      </c>
      <c r="H15" s="31">
        <v>0.1</v>
      </c>
      <c r="I15" s="257"/>
      <c r="J15" s="31"/>
      <c r="K15" s="31"/>
      <c r="L15" s="31"/>
      <c r="M15" s="31"/>
      <c r="N15" s="31">
        <v>1</v>
      </c>
      <c r="O15" s="31"/>
      <c r="P15" s="31"/>
      <c r="Q15" s="31"/>
      <c r="R15" s="31"/>
      <c r="S15" s="31"/>
      <c r="T15" s="31"/>
      <c r="U15" s="31"/>
      <c r="V15" s="31"/>
      <c r="W15" s="31"/>
      <c r="X15" s="31"/>
      <c r="Y15" s="31"/>
      <c r="Z15" s="31"/>
      <c r="AA15" s="31"/>
      <c r="AB15" s="31"/>
      <c r="AC15" s="31"/>
      <c r="AD15" s="31"/>
      <c r="AE15" s="31"/>
      <c r="AF15" s="31"/>
      <c r="AG15" s="31"/>
      <c r="AH15" s="31">
        <f t="shared" si="0"/>
        <v>1</v>
      </c>
      <c r="AI15" s="62">
        <v>44986</v>
      </c>
      <c r="AJ15" s="62">
        <v>45016</v>
      </c>
      <c r="AK15" s="44" t="s">
        <v>719</v>
      </c>
      <c r="AL15" s="44" t="s">
        <v>55</v>
      </c>
      <c r="AM15" s="25" t="s">
        <v>745</v>
      </c>
      <c r="AN15" s="25" t="s">
        <v>56</v>
      </c>
      <c r="AO15" s="25" t="s">
        <v>57</v>
      </c>
    </row>
    <row r="16" spans="1:42" s="28" customFormat="1" ht="54.75" hidden="1" customHeight="1" x14ac:dyDescent="0.25">
      <c r="A16" s="43" t="s">
        <v>40</v>
      </c>
      <c r="B16" s="60" t="s">
        <v>41</v>
      </c>
      <c r="C16" s="60">
        <v>528</v>
      </c>
      <c r="D16" s="228"/>
      <c r="E16" s="256"/>
      <c r="F16" s="44" t="s">
        <v>54</v>
      </c>
      <c r="G16" s="44" t="s">
        <v>59</v>
      </c>
      <c r="H16" s="31">
        <v>0.7</v>
      </c>
      <c r="I16" s="258"/>
      <c r="J16" s="31"/>
      <c r="K16" s="31"/>
      <c r="L16" s="31"/>
      <c r="M16" s="31"/>
      <c r="N16" s="31">
        <v>0.1</v>
      </c>
      <c r="O16" s="31"/>
      <c r="P16" s="31">
        <v>0.1</v>
      </c>
      <c r="Q16" s="31"/>
      <c r="R16" s="31">
        <v>0.1</v>
      </c>
      <c r="S16" s="31"/>
      <c r="T16" s="31">
        <v>0.1</v>
      </c>
      <c r="U16" s="31"/>
      <c r="V16" s="31">
        <v>0.1</v>
      </c>
      <c r="W16" s="31"/>
      <c r="X16" s="31">
        <v>0.1</v>
      </c>
      <c r="Y16" s="31"/>
      <c r="Z16" s="31">
        <v>0.1</v>
      </c>
      <c r="AA16" s="31"/>
      <c r="AB16" s="31">
        <v>0.1</v>
      </c>
      <c r="AC16" s="31"/>
      <c r="AD16" s="31">
        <v>0.1</v>
      </c>
      <c r="AE16" s="31"/>
      <c r="AF16" s="31">
        <v>0.1</v>
      </c>
      <c r="AG16" s="31"/>
      <c r="AH16" s="31">
        <f>+J16+L16+N16+P16+R16+T16+V16+X16+Z16+AB16+AD16+AF16</f>
        <v>0.99999999999999989</v>
      </c>
      <c r="AI16" s="62">
        <v>44986</v>
      </c>
      <c r="AJ16" s="62">
        <v>45291</v>
      </c>
      <c r="AK16" s="44" t="s">
        <v>60</v>
      </c>
      <c r="AL16" s="44" t="s">
        <v>55</v>
      </c>
      <c r="AM16" s="25" t="s">
        <v>704</v>
      </c>
      <c r="AN16" s="25" t="s">
        <v>56</v>
      </c>
      <c r="AO16" s="25" t="s">
        <v>57</v>
      </c>
    </row>
    <row r="17" spans="1:42" s="28" customFormat="1" ht="84.75" hidden="1" customHeight="1" x14ac:dyDescent="0.25">
      <c r="A17" s="43" t="s">
        <v>40</v>
      </c>
      <c r="B17" s="60" t="s">
        <v>41</v>
      </c>
      <c r="C17" s="60">
        <v>527</v>
      </c>
      <c r="D17" s="226">
        <v>1</v>
      </c>
      <c r="E17" s="254">
        <v>628314000</v>
      </c>
      <c r="F17" s="44" t="s">
        <v>61</v>
      </c>
      <c r="G17" s="44" t="s">
        <v>62</v>
      </c>
      <c r="H17" s="31">
        <v>0.33</v>
      </c>
      <c r="I17" s="240">
        <f>+H17+H18+H19</f>
        <v>1</v>
      </c>
      <c r="J17" s="63">
        <v>0.25</v>
      </c>
      <c r="K17" s="60"/>
      <c r="L17" s="63">
        <v>0.25</v>
      </c>
      <c r="M17" s="60"/>
      <c r="N17" s="63">
        <v>0.25</v>
      </c>
      <c r="O17" s="60"/>
      <c r="P17" s="63">
        <v>0.25</v>
      </c>
      <c r="Q17" s="60"/>
      <c r="R17" s="60"/>
      <c r="S17" s="60"/>
      <c r="T17" s="60"/>
      <c r="U17" s="60"/>
      <c r="V17" s="60"/>
      <c r="W17" s="60"/>
      <c r="X17" s="60"/>
      <c r="Y17" s="60"/>
      <c r="Z17" s="60"/>
      <c r="AA17" s="60"/>
      <c r="AB17" s="60"/>
      <c r="AC17" s="60"/>
      <c r="AD17" s="60"/>
      <c r="AE17" s="60"/>
      <c r="AF17" s="60"/>
      <c r="AG17" s="60"/>
      <c r="AH17" s="31">
        <f>+J17+L17+N17+P17+R17+T17+V17+X17+Z17+AB17+AD17+AF17</f>
        <v>1</v>
      </c>
      <c r="AI17" s="64">
        <v>44927</v>
      </c>
      <c r="AJ17" s="64">
        <v>45046</v>
      </c>
      <c r="AK17" s="43" t="s">
        <v>63</v>
      </c>
      <c r="AL17" s="43" t="s">
        <v>698</v>
      </c>
      <c r="AM17" s="43" t="s">
        <v>705</v>
      </c>
      <c r="AN17" s="43" t="s">
        <v>46</v>
      </c>
      <c r="AO17" s="25" t="s">
        <v>47</v>
      </c>
    </row>
    <row r="18" spans="1:42" s="166" customFormat="1" ht="48" hidden="1" customHeight="1" x14ac:dyDescent="0.25">
      <c r="A18" s="158" t="s">
        <v>40</v>
      </c>
      <c r="B18" s="159" t="s">
        <v>41</v>
      </c>
      <c r="C18" s="159">
        <v>527</v>
      </c>
      <c r="D18" s="227"/>
      <c r="E18" s="255"/>
      <c r="F18" s="160" t="s">
        <v>61</v>
      </c>
      <c r="G18" s="160" t="s">
        <v>64</v>
      </c>
      <c r="H18" s="161">
        <v>0.33</v>
      </c>
      <c r="I18" s="257"/>
      <c r="J18" s="159"/>
      <c r="K18" s="159"/>
      <c r="L18" s="164">
        <v>0.1</v>
      </c>
      <c r="M18" s="159"/>
      <c r="N18" s="164">
        <v>0.2</v>
      </c>
      <c r="O18" s="159"/>
      <c r="P18" s="164">
        <v>0.2</v>
      </c>
      <c r="Q18" s="159"/>
      <c r="R18" s="164">
        <v>0.3</v>
      </c>
      <c r="S18" s="159"/>
      <c r="T18" s="164">
        <v>0.2</v>
      </c>
      <c r="U18" s="159"/>
      <c r="V18" s="159"/>
      <c r="W18" s="159"/>
      <c r="X18" s="159"/>
      <c r="Y18" s="159"/>
      <c r="Z18" s="159"/>
      <c r="AA18" s="159"/>
      <c r="AB18" s="159"/>
      <c r="AC18" s="159"/>
      <c r="AD18" s="159"/>
      <c r="AE18" s="159"/>
      <c r="AF18" s="159"/>
      <c r="AG18" s="159"/>
      <c r="AH18" s="161">
        <f t="shared" ref="AH18" si="1">+J18+L18+N18+P18+R18+T18+V18+X18+Z18+AB18+AD18+AF18</f>
        <v>1</v>
      </c>
      <c r="AI18" s="162">
        <v>44958</v>
      </c>
      <c r="AJ18" s="162">
        <v>45107</v>
      </c>
      <c r="AK18" s="158" t="s">
        <v>65</v>
      </c>
      <c r="AL18" s="158" t="s">
        <v>698</v>
      </c>
      <c r="AM18" s="158" t="s">
        <v>705</v>
      </c>
      <c r="AN18" s="158" t="s">
        <v>46</v>
      </c>
      <c r="AO18" s="163" t="s">
        <v>47</v>
      </c>
      <c r="AP18" s="165"/>
    </row>
    <row r="19" spans="1:42" s="28" customFormat="1" ht="60" hidden="1" x14ac:dyDescent="0.25">
      <c r="A19" s="43" t="s">
        <v>40</v>
      </c>
      <c r="B19" s="60" t="s">
        <v>41</v>
      </c>
      <c r="C19" s="60">
        <v>527</v>
      </c>
      <c r="D19" s="228"/>
      <c r="E19" s="256"/>
      <c r="F19" s="44" t="s">
        <v>61</v>
      </c>
      <c r="G19" s="44" t="s">
        <v>67</v>
      </c>
      <c r="H19" s="31">
        <v>0.34</v>
      </c>
      <c r="I19" s="258"/>
      <c r="J19" s="63">
        <v>0.1</v>
      </c>
      <c r="K19" s="60"/>
      <c r="L19" s="63">
        <v>0.1</v>
      </c>
      <c r="M19" s="60"/>
      <c r="N19" s="63">
        <v>0.1</v>
      </c>
      <c r="O19" s="60"/>
      <c r="P19" s="63">
        <v>0.05</v>
      </c>
      <c r="Q19" s="60"/>
      <c r="R19" s="63">
        <v>0.1</v>
      </c>
      <c r="S19" s="60"/>
      <c r="T19" s="63">
        <v>0.1</v>
      </c>
      <c r="U19" s="60"/>
      <c r="V19" s="63">
        <v>0.05</v>
      </c>
      <c r="W19" s="60"/>
      <c r="X19" s="63">
        <v>0.1</v>
      </c>
      <c r="Y19" s="60"/>
      <c r="Z19" s="63">
        <v>0.05</v>
      </c>
      <c r="AA19" s="60"/>
      <c r="AB19" s="63">
        <v>0.05</v>
      </c>
      <c r="AC19" s="60"/>
      <c r="AD19" s="63">
        <v>0.1</v>
      </c>
      <c r="AE19" s="60"/>
      <c r="AF19" s="63">
        <v>0.1</v>
      </c>
      <c r="AG19" s="60"/>
      <c r="AH19" s="31">
        <f>+J19+L19+N19+P19+R19+T19+V19+X19+Z19+AB19+AD19+AF19</f>
        <v>1.0000000000000002</v>
      </c>
      <c r="AI19" s="64">
        <v>44928</v>
      </c>
      <c r="AJ19" s="64">
        <v>45290</v>
      </c>
      <c r="AK19" s="43" t="s">
        <v>68</v>
      </c>
      <c r="AL19" s="43" t="s">
        <v>69</v>
      </c>
      <c r="AM19" s="43" t="s">
        <v>705</v>
      </c>
      <c r="AN19" s="43" t="s">
        <v>46</v>
      </c>
      <c r="AO19" s="25" t="s">
        <v>47</v>
      </c>
    </row>
    <row r="20" spans="1:42" s="28" customFormat="1" ht="156" hidden="1" customHeight="1" x14ac:dyDescent="0.25">
      <c r="A20" s="43" t="s">
        <v>40</v>
      </c>
      <c r="B20" s="60" t="s">
        <v>41</v>
      </c>
      <c r="C20" s="60">
        <v>526</v>
      </c>
      <c r="D20" s="60" t="s">
        <v>70</v>
      </c>
      <c r="E20" s="60" t="s">
        <v>70</v>
      </c>
      <c r="F20" s="44" t="s">
        <v>71</v>
      </c>
      <c r="G20" s="44" t="s">
        <v>72</v>
      </c>
      <c r="H20" s="33">
        <v>0.36</v>
      </c>
      <c r="I20" s="260">
        <f>SUM(H20:H26)</f>
        <v>0.99999999999999989</v>
      </c>
      <c r="J20" s="33"/>
      <c r="K20" s="33"/>
      <c r="L20" s="33">
        <v>0.05</v>
      </c>
      <c r="M20" s="33"/>
      <c r="N20" s="33">
        <v>0.1</v>
      </c>
      <c r="O20" s="33"/>
      <c r="P20" s="33">
        <v>0.1</v>
      </c>
      <c r="Q20" s="33"/>
      <c r="R20" s="33">
        <v>0.1</v>
      </c>
      <c r="S20" s="33"/>
      <c r="T20" s="33">
        <v>0.1</v>
      </c>
      <c r="U20" s="33"/>
      <c r="V20" s="33">
        <v>0.1</v>
      </c>
      <c r="W20" s="33"/>
      <c r="X20" s="33">
        <v>0.1</v>
      </c>
      <c r="Y20" s="33"/>
      <c r="Z20" s="33">
        <v>0.1</v>
      </c>
      <c r="AA20" s="33"/>
      <c r="AB20" s="33">
        <v>0.1</v>
      </c>
      <c r="AC20" s="33"/>
      <c r="AD20" s="33">
        <v>0.15</v>
      </c>
      <c r="AE20" s="33"/>
      <c r="AF20" s="33"/>
      <c r="AG20" s="33"/>
      <c r="AH20" s="31">
        <f t="shared" si="0"/>
        <v>0.99999999999999989</v>
      </c>
      <c r="AI20" s="62">
        <v>44958</v>
      </c>
      <c r="AJ20" s="62">
        <v>45260</v>
      </c>
      <c r="AK20" s="29" t="s">
        <v>654</v>
      </c>
      <c r="AL20" s="44" t="s">
        <v>73</v>
      </c>
      <c r="AM20" s="44" t="s">
        <v>74</v>
      </c>
      <c r="AN20" s="43" t="s">
        <v>46</v>
      </c>
      <c r="AO20" s="25" t="s">
        <v>47</v>
      </c>
    </row>
    <row r="21" spans="1:42" s="28" customFormat="1" ht="60" hidden="1" x14ac:dyDescent="0.25">
      <c r="A21" s="43" t="s">
        <v>40</v>
      </c>
      <c r="B21" s="60" t="s">
        <v>41</v>
      </c>
      <c r="C21" s="60">
        <v>526</v>
      </c>
      <c r="D21" s="60" t="s">
        <v>70</v>
      </c>
      <c r="E21" s="60" t="s">
        <v>70</v>
      </c>
      <c r="F21" s="44" t="s">
        <v>71</v>
      </c>
      <c r="G21" s="44" t="s">
        <v>75</v>
      </c>
      <c r="H21" s="33">
        <v>0.09</v>
      </c>
      <c r="I21" s="260"/>
      <c r="J21" s="33"/>
      <c r="K21" s="33"/>
      <c r="L21" s="33"/>
      <c r="M21" s="33"/>
      <c r="N21" s="33"/>
      <c r="O21" s="33"/>
      <c r="P21" s="33"/>
      <c r="Q21" s="33"/>
      <c r="R21" s="33"/>
      <c r="S21" s="33"/>
      <c r="T21" s="33"/>
      <c r="U21" s="33"/>
      <c r="V21" s="33">
        <v>0.2</v>
      </c>
      <c r="W21" s="33"/>
      <c r="X21" s="33">
        <v>0.2</v>
      </c>
      <c r="Y21" s="33"/>
      <c r="Z21" s="33">
        <v>0.2</v>
      </c>
      <c r="AA21" s="33"/>
      <c r="AB21" s="33">
        <v>0.2</v>
      </c>
      <c r="AC21" s="33"/>
      <c r="AD21" s="33">
        <v>0.2</v>
      </c>
      <c r="AE21" s="33"/>
      <c r="AF21" s="33"/>
      <c r="AG21" s="33"/>
      <c r="AH21" s="31">
        <f t="shared" si="0"/>
        <v>1</v>
      </c>
      <c r="AI21" s="62">
        <v>45108</v>
      </c>
      <c r="AJ21" s="62">
        <v>45260</v>
      </c>
      <c r="AK21" s="29" t="s">
        <v>76</v>
      </c>
      <c r="AL21" s="44" t="s">
        <v>73</v>
      </c>
      <c r="AM21" s="44" t="s">
        <v>74</v>
      </c>
      <c r="AN21" s="43" t="s">
        <v>46</v>
      </c>
      <c r="AO21" s="25" t="s">
        <v>47</v>
      </c>
    </row>
    <row r="22" spans="1:42" s="28" customFormat="1" ht="75" hidden="1" customHeight="1" x14ac:dyDescent="0.25">
      <c r="A22" s="43" t="s">
        <v>40</v>
      </c>
      <c r="B22" s="60" t="s">
        <v>41</v>
      </c>
      <c r="C22" s="60">
        <v>526</v>
      </c>
      <c r="D22" s="60" t="s">
        <v>70</v>
      </c>
      <c r="E22" s="60" t="s">
        <v>70</v>
      </c>
      <c r="F22" s="44" t="s">
        <v>77</v>
      </c>
      <c r="G22" s="44" t="s">
        <v>78</v>
      </c>
      <c r="H22" s="33">
        <v>0.15</v>
      </c>
      <c r="I22" s="260"/>
      <c r="J22" s="33"/>
      <c r="K22" s="33"/>
      <c r="L22" s="33">
        <v>0.2</v>
      </c>
      <c r="M22" s="33"/>
      <c r="N22" s="33">
        <v>0.2</v>
      </c>
      <c r="O22" s="33"/>
      <c r="P22" s="33">
        <v>0.2</v>
      </c>
      <c r="Q22" s="33"/>
      <c r="R22" s="33">
        <v>0.2</v>
      </c>
      <c r="S22" s="33"/>
      <c r="T22" s="33">
        <v>0.2</v>
      </c>
      <c r="U22" s="33"/>
      <c r="V22" s="33"/>
      <c r="W22" s="33"/>
      <c r="X22" s="33"/>
      <c r="Y22" s="33"/>
      <c r="Z22" s="33"/>
      <c r="AA22" s="33"/>
      <c r="AB22" s="33"/>
      <c r="AC22" s="33"/>
      <c r="AD22" s="33"/>
      <c r="AE22" s="33"/>
      <c r="AF22" s="33"/>
      <c r="AG22" s="33"/>
      <c r="AH22" s="31">
        <f t="shared" si="0"/>
        <v>1</v>
      </c>
      <c r="AI22" s="62">
        <v>44972</v>
      </c>
      <c r="AJ22" s="62">
        <v>45107</v>
      </c>
      <c r="AK22" s="29" t="s">
        <v>79</v>
      </c>
      <c r="AL22" s="44" t="s">
        <v>73</v>
      </c>
      <c r="AM22" s="44" t="s">
        <v>74</v>
      </c>
      <c r="AN22" s="43" t="s">
        <v>46</v>
      </c>
      <c r="AO22" s="25" t="s">
        <v>47</v>
      </c>
    </row>
    <row r="23" spans="1:42" s="30" customFormat="1" ht="207" hidden="1" customHeight="1" x14ac:dyDescent="0.25">
      <c r="A23" s="43" t="s">
        <v>40</v>
      </c>
      <c r="B23" s="60" t="s">
        <v>41</v>
      </c>
      <c r="C23" s="60">
        <v>526</v>
      </c>
      <c r="D23" s="60" t="s">
        <v>70</v>
      </c>
      <c r="E23" s="60" t="s">
        <v>70</v>
      </c>
      <c r="F23" s="44" t="s">
        <v>80</v>
      </c>
      <c r="G23" s="44" t="s">
        <v>81</v>
      </c>
      <c r="H23" s="33">
        <v>0.1</v>
      </c>
      <c r="I23" s="260"/>
      <c r="J23" s="33"/>
      <c r="K23" s="33"/>
      <c r="L23" s="33"/>
      <c r="M23" s="33"/>
      <c r="N23" s="33">
        <v>0.3</v>
      </c>
      <c r="O23" s="33"/>
      <c r="P23" s="33">
        <v>0.3</v>
      </c>
      <c r="Q23" s="33"/>
      <c r="R23" s="33">
        <v>0.4</v>
      </c>
      <c r="S23" s="33"/>
      <c r="T23" s="33"/>
      <c r="U23" s="33"/>
      <c r="V23" s="33"/>
      <c r="W23" s="33"/>
      <c r="X23" s="33"/>
      <c r="Y23" s="33"/>
      <c r="Z23" s="33"/>
      <c r="AA23" s="33"/>
      <c r="AB23" s="33"/>
      <c r="AC23" s="33"/>
      <c r="AD23" s="33"/>
      <c r="AE23" s="33"/>
      <c r="AF23" s="33"/>
      <c r="AG23" s="33"/>
      <c r="AH23" s="31">
        <f t="shared" si="0"/>
        <v>1</v>
      </c>
      <c r="AI23" s="62">
        <v>44986</v>
      </c>
      <c r="AJ23" s="62">
        <v>45076</v>
      </c>
      <c r="AK23" s="29" t="s">
        <v>82</v>
      </c>
      <c r="AL23" s="44" t="s">
        <v>73</v>
      </c>
      <c r="AM23" s="44" t="s">
        <v>74</v>
      </c>
      <c r="AN23" s="43" t="s">
        <v>46</v>
      </c>
      <c r="AO23" s="25" t="s">
        <v>47</v>
      </c>
    </row>
    <row r="24" spans="1:42" s="28" customFormat="1" ht="60" hidden="1" x14ac:dyDescent="0.25">
      <c r="A24" s="43" t="s">
        <v>40</v>
      </c>
      <c r="B24" s="60" t="s">
        <v>41</v>
      </c>
      <c r="C24" s="60">
        <v>526</v>
      </c>
      <c r="D24" s="60" t="s">
        <v>70</v>
      </c>
      <c r="E24" s="60" t="s">
        <v>70</v>
      </c>
      <c r="F24" s="44" t="s">
        <v>83</v>
      </c>
      <c r="G24" s="44" t="s">
        <v>84</v>
      </c>
      <c r="H24" s="33">
        <v>0.1</v>
      </c>
      <c r="I24" s="260"/>
      <c r="J24" s="33"/>
      <c r="K24" s="33"/>
      <c r="L24" s="33"/>
      <c r="M24" s="33"/>
      <c r="N24" s="33"/>
      <c r="O24" s="33"/>
      <c r="P24" s="33">
        <v>1</v>
      </c>
      <c r="Q24" s="33"/>
      <c r="R24" s="33"/>
      <c r="S24" s="33"/>
      <c r="T24" s="33"/>
      <c r="U24" s="33"/>
      <c r="V24" s="33"/>
      <c r="W24" s="33"/>
      <c r="X24" s="33"/>
      <c r="Y24" s="33"/>
      <c r="Z24" s="33"/>
      <c r="AA24" s="33"/>
      <c r="AB24" s="33"/>
      <c r="AC24" s="33"/>
      <c r="AD24" s="33"/>
      <c r="AE24" s="33"/>
      <c r="AF24" s="33"/>
      <c r="AG24" s="33"/>
      <c r="AH24" s="31">
        <f t="shared" si="0"/>
        <v>1</v>
      </c>
      <c r="AI24" s="62">
        <v>45017</v>
      </c>
      <c r="AJ24" s="62">
        <v>45046</v>
      </c>
      <c r="AK24" s="29" t="s">
        <v>85</v>
      </c>
      <c r="AL24" s="44" t="s">
        <v>73</v>
      </c>
      <c r="AM24" s="44" t="s">
        <v>74</v>
      </c>
      <c r="AN24" s="43" t="s">
        <v>46</v>
      </c>
      <c r="AO24" s="25" t="s">
        <v>47</v>
      </c>
    </row>
    <row r="25" spans="1:42" s="28" customFormat="1" ht="60" hidden="1" x14ac:dyDescent="0.25">
      <c r="A25" s="43" t="s">
        <v>40</v>
      </c>
      <c r="B25" s="60" t="s">
        <v>41</v>
      </c>
      <c r="C25" s="60">
        <v>526</v>
      </c>
      <c r="D25" s="60" t="s">
        <v>70</v>
      </c>
      <c r="E25" s="60" t="s">
        <v>70</v>
      </c>
      <c r="F25" s="44" t="s">
        <v>86</v>
      </c>
      <c r="G25" s="44" t="s">
        <v>87</v>
      </c>
      <c r="H25" s="33">
        <v>0.1</v>
      </c>
      <c r="I25" s="260"/>
      <c r="J25" s="33"/>
      <c r="K25" s="33"/>
      <c r="L25" s="33"/>
      <c r="M25" s="33"/>
      <c r="N25" s="33"/>
      <c r="O25" s="33"/>
      <c r="P25" s="33"/>
      <c r="Q25" s="33"/>
      <c r="R25" s="33"/>
      <c r="S25" s="33"/>
      <c r="T25" s="33"/>
      <c r="U25" s="33"/>
      <c r="V25" s="33">
        <v>0.2</v>
      </c>
      <c r="W25" s="33"/>
      <c r="X25" s="33">
        <v>0.2</v>
      </c>
      <c r="Y25" s="33"/>
      <c r="Z25" s="33">
        <v>0.2</v>
      </c>
      <c r="AA25" s="33"/>
      <c r="AB25" s="33">
        <v>0.2</v>
      </c>
      <c r="AC25" s="33"/>
      <c r="AD25" s="33">
        <v>0.2</v>
      </c>
      <c r="AE25" s="33"/>
      <c r="AF25" s="33"/>
      <c r="AG25" s="33"/>
      <c r="AH25" s="31">
        <f t="shared" si="0"/>
        <v>1</v>
      </c>
      <c r="AI25" s="62">
        <v>45108</v>
      </c>
      <c r="AJ25" s="62">
        <v>45260</v>
      </c>
      <c r="AK25" s="29" t="s">
        <v>88</v>
      </c>
      <c r="AL25" s="44" t="s">
        <v>73</v>
      </c>
      <c r="AM25" s="44" t="s">
        <v>74</v>
      </c>
      <c r="AN25" s="43" t="s">
        <v>46</v>
      </c>
      <c r="AO25" s="25" t="s">
        <v>47</v>
      </c>
    </row>
    <row r="26" spans="1:42" s="28" customFormat="1" ht="90" hidden="1" customHeight="1" x14ac:dyDescent="0.25">
      <c r="A26" s="43" t="s">
        <v>40</v>
      </c>
      <c r="B26" s="60" t="s">
        <v>41</v>
      </c>
      <c r="C26" s="60">
        <v>526</v>
      </c>
      <c r="D26" s="60" t="s">
        <v>70</v>
      </c>
      <c r="E26" s="60" t="s">
        <v>70</v>
      </c>
      <c r="F26" s="44" t="s">
        <v>86</v>
      </c>
      <c r="G26" s="44" t="s">
        <v>89</v>
      </c>
      <c r="H26" s="33">
        <v>0.1</v>
      </c>
      <c r="I26" s="260"/>
      <c r="J26" s="33"/>
      <c r="K26" s="33"/>
      <c r="L26" s="31"/>
      <c r="M26" s="31"/>
      <c r="N26" s="34"/>
      <c r="O26" s="31"/>
      <c r="P26" s="34"/>
      <c r="Q26" s="31"/>
      <c r="R26" s="31">
        <v>0.25</v>
      </c>
      <c r="S26" s="31"/>
      <c r="T26" s="34"/>
      <c r="U26" s="31"/>
      <c r="V26" s="34"/>
      <c r="W26" s="31"/>
      <c r="X26" s="31">
        <v>0.3</v>
      </c>
      <c r="Y26" s="31"/>
      <c r="Z26" s="34"/>
      <c r="AA26" s="31"/>
      <c r="AB26" s="34"/>
      <c r="AC26" s="31"/>
      <c r="AD26" s="34"/>
      <c r="AE26" s="31"/>
      <c r="AF26" s="31">
        <v>0.45</v>
      </c>
      <c r="AG26" s="31"/>
      <c r="AH26" s="31">
        <f t="shared" si="0"/>
        <v>1</v>
      </c>
      <c r="AI26" s="62">
        <v>45047</v>
      </c>
      <c r="AJ26" s="62">
        <v>45275</v>
      </c>
      <c r="AK26" s="26" t="s">
        <v>90</v>
      </c>
      <c r="AL26" s="44" t="s">
        <v>73</v>
      </c>
      <c r="AM26" s="44" t="s">
        <v>74</v>
      </c>
      <c r="AN26" s="43" t="s">
        <v>46</v>
      </c>
      <c r="AO26" s="25" t="s">
        <v>47</v>
      </c>
    </row>
    <row r="27" spans="1:42" s="28" customFormat="1" ht="60" hidden="1" x14ac:dyDescent="0.25">
      <c r="A27" s="43" t="s">
        <v>40</v>
      </c>
      <c r="B27" s="60" t="s">
        <v>41</v>
      </c>
      <c r="C27" s="60">
        <v>526</v>
      </c>
      <c r="D27" s="60" t="s">
        <v>70</v>
      </c>
      <c r="E27" s="60" t="s">
        <v>70</v>
      </c>
      <c r="F27" s="44" t="s">
        <v>91</v>
      </c>
      <c r="G27" s="44" t="s">
        <v>92</v>
      </c>
      <c r="H27" s="33">
        <v>0.2</v>
      </c>
      <c r="I27" s="229">
        <f>+H27+H28</f>
        <v>1</v>
      </c>
      <c r="J27" s="31"/>
      <c r="K27" s="31"/>
      <c r="L27" s="31">
        <v>0.5</v>
      </c>
      <c r="M27" s="31"/>
      <c r="N27" s="31">
        <v>0.5</v>
      </c>
      <c r="O27" s="31"/>
      <c r="P27" s="31"/>
      <c r="Q27" s="31"/>
      <c r="R27" s="31"/>
      <c r="S27" s="31"/>
      <c r="T27" s="31"/>
      <c r="U27" s="31"/>
      <c r="V27" s="31"/>
      <c r="W27" s="31"/>
      <c r="X27" s="31"/>
      <c r="Y27" s="31"/>
      <c r="Z27" s="31"/>
      <c r="AA27" s="31"/>
      <c r="AB27" s="31"/>
      <c r="AC27" s="31"/>
      <c r="AD27" s="31"/>
      <c r="AE27" s="31"/>
      <c r="AF27" s="31"/>
      <c r="AG27" s="31"/>
      <c r="AH27" s="31">
        <f t="shared" si="0"/>
        <v>1</v>
      </c>
      <c r="AI27" s="62">
        <v>44958</v>
      </c>
      <c r="AJ27" s="62">
        <v>45016</v>
      </c>
      <c r="AK27" s="26" t="s">
        <v>93</v>
      </c>
      <c r="AL27" s="44" t="s">
        <v>94</v>
      </c>
      <c r="AM27" s="44" t="s">
        <v>95</v>
      </c>
      <c r="AN27" s="43" t="s">
        <v>46</v>
      </c>
      <c r="AO27" s="25" t="s">
        <v>47</v>
      </c>
    </row>
    <row r="28" spans="1:42" s="42" customFormat="1" ht="80.45" hidden="1" customHeight="1" x14ac:dyDescent="0.25">
      <c r="A28" s="43" t="s">
        <v>40</v>
      </c>
      <c r="B28" s="60" t="s">
        <v>41</v>
      </c>
      <c r="C28" s="60">
        <v>526</v>
      </c>
      <c r="D28" s="60" t="s">
        <v>70</v>
      </c>
      <c r="E28" s="60" t="s">
        <v>70</v>
      </c>
      <c r="F28" s="44" t="s">
        <v>91</v>
      </c>
      <c r="G28" s="44" t="s">
        <v>96</v>
      </c>
      <c r="H28" s="33">
        <v>0.8</v>
      </c>
      <c r="I28" s="231"/>
      <c r="J28" s="31"/>
      <c r="K28" s="31"/>
      <c r="L28" s="31"/>
      <c r="M28" s="31"/>
      <c r="N28" s="31"/>
      <c r="O28" s="31"/>
      <c r="P28" s="31">
        <v>0.25</v>
      </c>
      <c r="Q28" s="31"/>
      <c r="R28" s="31"/>
      <c r="S28" s="31"/>
      <c r="T28" s="31"/>
      <c r="U28" s="31"/>
      <c r="V28" s="31">
        <v>0.25</v>
      </c>
      <c r="W28" s="31"/>
      <c r="X28" s="31"/>
      <c r="Y28" s="31"/>
      <c r="Z28" s="31">
        <v>0.25</v>
      </c>
      <c r="AA28" s="31"/>
      <c r="AB28" s="31"/>
      <c r="AC28" s="31"/>
      <c r="AD28" s="31"/>
      <c r="AE28" s="31"/>
      <c r="AF28" s="31">
        <v>0.25</v>
      </c>
      <c r="AG28" s="31"/>
      <c r="AH28" s="31">
        <f t="shared" si="0"/>
        <v>1</v>
      </c>
      <c r="AI28" s="62">
        <v>45078</v>
      </c>
      <c r="AJ28" s="62">
        <v>45291</v>
      </c>
      <c r="AK28" s="26" t="s">
        <v>97</v>
      </c>
      <c r="AL28" s="44" t="s">
        <v>94</v>
      </c>
      <c r="AM28" s="44" t="s">
        <v>95</v>
      </c>
      <c r="AN28" s="43" t="s">
        <v>46</v>
      </c>
      <c r="AO28" s="25" t="s">
        <v>47</v>
      </c>
    </row>
    <row r="29" spans="1:42" s="28" customFormat="1" ht="60" hidden="1" x14ac:dyDescent="0.25">
      <c r="A29" s="43" t="s">
        <v>40</v>
      </c>
      <c r="B29" s="60" t="s">
        <v>41</v>
      </c>
      <c r="C29" s="60">
        <v>526</v>
      </c>
      <c r="D29" s="60" t="s">
        <v>70</v>
      </c>
      <c r="E29" s="60" t="s">
        <v>70</v>
      </c>
      <c r="F29" s="44" t="s">
        <v>98</v>
      </c>
      <c r="G29" s="44" t="s">
        <v>99</v>
      </c>
      <c r="H29" s="33">
        <v>0.2</v>
      </c>
      <c r="I29" s="229">
        <f>+H29+H30</f>
        <v>1</v>
      </c>
      <c r="J29" s="31"/>
      <c r="K29" s="31"/>
      <c r="L29" s="31"/>
      <c r="M29" s="31"/>
      <c r="N29" s="31"/>
      <c r="O29" s="31"/>
      <c r="P29" s="31"/>
      <c r="Q29" s="31"/>
      <c r="R29" s="31"/>
      <c r="S29" s="31"/>
      <c r="T29" s="31">
        <v>0.2</v>
      </c>
      <c r="U29" s="31"/>
      <c r="V29" s="31">
        <v>0.8</v>
      </c>
      <c r="W29" s="31"/>
      <c r="X29" s="31"/>
      <c r="Y29" s="31"/>
      <c r="Z29" s="31"/>
      <c r="AA29" s="31"/>
      <c r="AB29" s="31"/>
      <c r="AC29" s="31"/>
      <c r="AD29" s="31"/>
      <c r="AE29" s="31"/>
      <c r="AF29" s="31"/>
      <c r="AG29" s="31"/>
      <c r="AH29" s="31">
        <f t="shared" si="0"/>
        <v>1</v>
      </c>
      <c r="AI29" s="62">
        <v>45078</v>
      </c>
      <c r="AJ29" s="62">
        <v>45138</v>
      </c>
      <c r="AK29" s="26" t="s">
        <v>100</v>
      </c>
      <c r="AL29" s="44" t="s">
        <v>94</v>
      </c>
      <c r="AM29" s="44" t="s">
        <v>95</v>
      </c>
      <c r="AN29" s="43" t="s">
        <v>46</v>
      </c>
      <c r="AO29" s="25" t="s">
        <v>47</v>
      </c>
    </row>
    <row r="30" spans="1:42" s="28" customFormat="1" ht="75" hidden="1" x14ac:dyDescent="0.25">
      <c r="A30" s="43" t="s">
        <v>40</v>
      </c>
      <c r="B30" s="60" t="s">
        <v>41</v>
      </c>
      <c r="C30" s="60">
        <v>526</v>
      </c>
      <c r="D30" s="60" t="s">
        <v>70</v>
      </c>
      <c r="E30" s="60" t="s">
        <v>70</v>
      </c>
      <c r="F30" s="44" t="s">
        <v>98</v>
      </c>
      <c r="G30" s="44" t="s">
        <v>101</v>
      </c>
      <c r="H30" s="33">
        <v>0.8</v>
      </c>
      <c r="I30" s="231"/>
      <c r="J30" s="31">
        <v>0.1</v>
      </c>
      <c r="K30" s="31"/>
      <c r="L30" s="31">
        <v>0.1</v>
      </c>
      <c r="M30" s="31"/>
      <c r="N30" s="31">
        <v>0.1</v>
      </c>
      <c r="O30" s="31"/>
      <c r="P30" s="31">
        <v>0.1</v>
      </c>
      <c r="Q30" s="31"/>
      <c r="R30" s="31">
        <v>0.1</v>
      </c>
      <c r="S30" s="31"/>
      <c r="T30" s="31">
        <v>0.1</v>
      </c>
      <c r="U30" s="31"/>
      <c r="V30" s="31">
        <v>0.1</v>
      </c>
      <c r="W30" s="31"/>
      <c r="X30" s="31">
        <v>0.05</v>
      </c>
      <c r="Y30" s="31"/>
      <c r="Z30" s="31">
        <v>0.05</v>
      </c>
      <c r="AA30" s="31"/>
      <c r="AB30" s="31">
        <v>0.05</v>
      </c>
      <c r="AC30" s="31"/>
      <c r="AD30" s="31">
        <v>0.1</v>
      </c>
      <c r="AE30" s="31"/>
      <c r="AF30" s="31">
        <v>0.05</v>
      </c>
      <c r="AG30" s="31"/>
      <c r="AH30" s="31">
        <f t="shared" si="0"/>
        <v>1</v>
      </c>
      <c r="AI30" s="62">
        <v>44927</v>
      </c>
      <c r="AJ30" s="62">
        <v>45291</v>
      </c>
      <c r="AK30" s="26" t="s">
        <v>102</v>
      </c>
      <c r="AL30" s="44" t="s">
        <v>94</v>
      </c>
      <c r="AM30" s="44" t="s">
        <v>95</v>
      </c>
      <c r="AN30" s="43" t="s">
        <v>46</v>
      </c>
      <c r="AO30" s="25" t="s">
        <v>47</v>
      </c>
    </row>
    <row r="31" spans="1:42" s="28" customFormat="1" ht="60" hidden="1" x14ac:dyDescent="0.25">
      <c r="A31" s="43" t="s">
        <v>40</v>
      </c>
      <c r="B31" s="60" t="s">
        <v>41</v>
      </c>
      <c r="C31" s="60">
        <v>526</v>
      </c>
      <c r="D31" s="60" t="s">
        <v>70</v>
      </c>
      <c r="E31" s="60" t="s">
        <v>70</v>
      </c>
      <c r="F31" s="44" t="s">
        <v>103</v>
      </c>
      <c r="G31" s="44" t="s">
        <v>104</v>
      </c>
      <c r="H31" s="33">
        <v>0.5</v>
      </c>
      <c r="I31" s="229">
        <f>+H31+H32</f>
        <v>1</v>
      </c>
      <c r="J31" s="31"/>
      <c r="K31" s="31"/>
      <c r="L31" s="31"/>
      <c r="M31" s="31"/>
      <c r="N31" s="31"/>
      <c r="O31" s="31"/>
      <c r="P31" s="31"/>
      <c r="Q31" s="31"/>
      <c r="R31" s="31"/>
      <c r="S31" s="31"/>
      <c r="T31" s="31"/>
      <c r="U31" s="31"/>
      <c r="V31" s="31"/>
      <c r="W31" s="31"/>
      <c r="X31" s="31"/>
      <c r="Y31" s="31"/>
      <c r="Z31" s="31"/>
      <c r="AA31" s="31"/>
      <c r="AB31" s="31"/>
      <c r="AC31" s="31"/>
      <c r="AD31" s="31">
        <v>1</v>
      </c>
      <c r="AE31" s="31"/>
      <c r="AF31" s="31"/>
      <c r="AG31" s="31"/>
      <c r="AH31" s="31">
        <f t="shared" si="0"/>
        <v>1</v>
      </c>
      <c r="AI31" s="62">
        <v>45078</v>
      </c>
      <c r="AJ31" s="62">
        <v>45260</v>
      </c>
      <c r="AK31" s="26" t="s">
        <v>100</v>
      </c>
      <c r="AL31" s="44" t="s">
        <v>94</v>
      </c>
      <c r="AM31" s="44" t="s">
        <v>95</v>
      </c>
      <c r="AN31" s="43" t="s">
        <v>46</v>
      </c>
      <c r="AO31" s="25" t="s">
        <v>47</v>
      </c>
    </row>
    <row r="32" spans="1:42" s="28" customFormat="1" ht="60" hidden="1" x14ac:dyDescent="0.25">
      <c r="A32" s="43" t="s">
        <v>40</v>
      </c>
      <c r="B32" s="60" t="s">
        <v>41</v>
      </c>
      <c r="C32" s="60">
        <v>526</v>
      </c>
      <c r="D32" s="60" t="s">
        <v>70</v>
      </c>
      <c r="E32" s="60" t="s">
        <v>70</v>
      </c>
      <c r="F32" s="44" t="s">
        <v>103</v>
      </c>
      <c r="G32" s="44" t="s">
        <v>105</v>
      </c>
      <c r="H32" s="33">
        <v>0.5</v>
      </c>
      <c r="I32" s="231"/>
      <c r="J32" s="31"/>
      <c r="K32" s="31"/>
      <c r="L32" s="31"/>
      <c r="M32" s="31"/>
      <c r="N32" s="30"/>
      <c r="O32" s="31"/>
      <c r="P32" s="31">
        <v>0.25</v>
      </c>
      <c r="Q32" s="31"/>
      <c r="R32" s="31"/>
      <c r="S32" s="31"/>
      <c r="T32" s="30"/>
      <c r="U32" s="31"/>
      <c r="V32" s="31">
        <v>0.25</v>
      </c>
      <c r="W32" s="31"/>
      <c r="X32" s="31"/>
      <c r="Y32" s="31"/>
      <c r="Z32" s="30"/>
      <c r="AA32" s="31"/>
      <c r="AB32" s="31">
        <v>0.25</v>
      </c>
      <c r="AC32" s="31"/>
      <c r="AD32" s="31"/>
      <c r="AE32" s="31"/>
      <c r="AF32" s="31">
        <v>0.25</v>
      </c>
      <c r="AG32" s="31"/>
      <c r="AH32" s="31">
        <f>+J32+L32+N32+P32+R32+T32+V32+X32+Z32+AB32+AD32+AF32</f>
        <v>1</v>
      </c>
      <c r="AI32" s="62">
        <v>44986</v>
      </c>
      <c r="AJ32" s="62">
        <v>45291</v>
      </c>
      <c r="AK32" s="26" t="s">
        <v>100</v>
      </c>
      <c r="AL32" s="44" t="s">
        <v>94</v>
      </c>
      <c r="AM32" s="44" t="s">
        <v>95</v>
      </c>
      <c r="AN32" s="43" t="s">
        <v>46</v>
      </c>
      <c r="AO32" s="25" t="s">
        <v>47</v>
      </c>
    </row>
    <row r="33" spans="1:42" s="28" customFormat="1" ht="75" hidden="1" x14ac:dyDescent="0.25">
      <c r="A33" s="43" t="s">
        <v>40</v>
      </c>
      <c r="B33" s="60" t="s">
        <v>41</v>
      </c>
      <c r="C33" s="60">
        <v>526</v>
      </c>
      <c r="D33" s="60" t="s">
        <v>70</v>
      </c>
      <c r="E33" s="60" t="s">
        <v>70</v>
      </c>
      <c r="F33" s="44" t="s">
        <v>106</v>
      </c>
      <c r="G33" s="44" t="s">
        <v>107</v>
      </c>
      <c r="H33" s="33">
        <v>1</v>
      </c>
      <c r="I33" s="33">
        <v>1</v>
      </c>
      <c r="J33" s="31"/>
      <c r="K33" s="31"/>
      <c r="L33" s="31"/>
      <c r="M33" s="31"/>
      <c r="N33" s="31"/>
      <c r="O33" s="31"/>
      <c r="P33" s="31">
        <v>0.25</v>
      </c>
      <c r="Q33" s="31"/>
      <c r="R33" s="31"/>
      <c r="S33" s="31"/>
      <c r="T33" s="31"/>
      <c r="U33" s="31"/>
      <c r="V33" s="31">
        <v>0.25</v>
      </c>
      <c r="W33" s="31"/>
      <c r="X33" s="31"/>
      <c r="Y33" s="31"/>
      <c r="Z33" s="31">
        <v>0.25</v>
      </c>
      <c r="AA33" s="31"/>
      <c r="AB33" s="31"/>
      <c r="AC33" s="31"/>
      <c r="AD33" s="31"/>
      <c r="AE33" s="31"/>
      <c r="AF33" s="31">
        <v>0.25</v>
      </c>
      <c r="AG33" s="31"/>
      <c r="AH33" s="31">
        <f t="shared" si="0"/>
        <v>1</v>
      </c>
      <c r="AI33" s="62">
        <v>44986</v>
      </c>
      <c r="AJ33" s="62">
        <v>45291</v>
      </c>
      <c r="AK33" s="26" t="s">
        <v>108</v>
      </c>
      <c r="AL33" s="44" t="s">
        <v>94</v>
      </c>
      <c r="AM33" s="44" t="s">
        <v>95</v>
      </c>
      <c r="AN33" s="43" t="s">
        <v>46</v>
      </c>
      <c r="AO33" s="25" t="s">
        <v>47</v>
      </c>
    </row>
    <row r="34" spans="1:42" s="28" customFormat="1" ht="75" hidden="1" x14ac:dyDescent="0.25">
      <c r="A34" s="43" t="s">
        <v>40</v>
      </c>
      <c r="B34" s="60" t="s">
        <v>41</v>
      </c>
      <c r="C34" s="60">
        <v>526</v>
      </c>
      <c r="D34" s="60" t="s">
        <v>70</v>
      </c>
      <c r="E34" s="60" t="s">
        <v>70</v>
      </c>
      <c r="F34" s="44" t="s">
        <v>109</v>
      </c>
      <c r="G34" s="44" t="s">
        <v>110</v>
      </c>
      <c r="H34" s="33">
        <v>1</v>
      </c>
      <c r="I34" s="33">
        <v>1</v>
      </c>
      <c r="J34" s="31"/>
      <c r="K34" s="31"/>
      <c r="L34" s="31"/>
      <c r="M34" s="31"/>
      <c r="N34" s="31"/>
      <c r="O34" s="31"/>
      <c r="P34" s="31">
        <v>0.25</v>
      </c>
      <c r="Q34" s="31"/>
      <c r="R34" s="31"/>
      <c r="S34" s="31"/>
      <c r="T34" s="31"/>
      <c r="U34" s="31"/>
      <c r="V34" s="31">
        <v>0.25</v>
      </c>
      <c r="W34" s="31"/>
      <c r="X34" s="31"/>
      <c r="Y34" s="31"/>
      <c r="Z34" s="31">
        <v>0.25</v>
      </c>
      <c r="AA34" s="31"/>
      <c r="AB34" s="31"/>
      <c r="AC34" s="31"/>
      <c r="AD34" s="31"/>
      <c r="AE34" s="31"/>
      <c r="AF34" s="31">
        <v>0.25</v>
      </c>
      <c r="AG34" s="31"/>
      <c r="AH34" s="31">
        <f t="shared" si="0"/>
        <v>1</v>
      </c>
      <c r="AI34" s="62">
        <v>45078</v>
      </c>
      <c r="AJ34" s="62">
        <v>45291</v>
      </c>
      <c r="AK34" s="26" t="s">
        <v>108</v>
      </c>
      <c r="AL34" s="44" t="s">
        <v>94</v>
      </c>
      <c r="AM34" s="44" t="s">
        <v>95</v>
      </c>
      <c r="AN34" s="43" t="s">
        <v>46</v>
      </c>
      <c r="AO34" s="25" t="s">
        <v>47</v>
      </c>
    </row>
    <row r="35" spans="1:42" s="28" customFormat="1" ht="60" hidden="1" x14ac:dyDescent="0.25">
      <c r="A35" s="43" t="s">
        <v>40</v>
      </c>
      <c r="B35" s="60" t="s">
        <v>41</v>
      </c>
      <c r="C35" s="60">
        <v>526</v>
      </c>
      <c r="D35" s="60" t="s">
        <v>70</v>
      </c>
      <c r="E35" s="60" t="s">
        <v>70</v>
      </c>
      <c r="F35" s="44" t="s">
        <v>114</v>
      </c>
      <c r="G35" s="44" t="s">
        <v>115</v>
      </c>
      <c r="H35" s="33">
        <v>0.25</v>
      </c>
      <c r="I35" s="229">
        <f>+H35+H36+H37</f>
        <v>1</v>
      </c>
      <c r="J35" s="31"/>
      <c r="K35" s="31"/>
      <c r="L35" s="31"/>
      <c r="M35" s="31"/>
      <c r="N35" s="31"/>
      <c r="O35" s="31"/>
      <c r="P35" s="31">
        <v>0.5</v>
      </c>
      <c r="Q35" s="31"/>
      <c r="R35" s="31"/>
      <c r="S35" s="31"/>
      <c r="T35" s="31"/>
      <c r="U35" s="31"/>
      <c r="V35" s="31"/>
      <c r="W35" s="31"/>
      <c r="X35" s="31">
        <v>0.5</v>
      </c>
      <c r="Y35" s="31"/>
      <c r="Z35" s="31"/>
      <c r="AA35" s="31"/>
      <c r="AB35" s="31"/>
      <c r="AC35" s="31"/>
      <c r="AD35" s="31"/>
      <c r="AE35" s="31"/>
      <c r="AF35" s="31"/>
      <c r="AG35" s="31"/>
      <c r="AH35" s="31">
        <f t="shared" si="0"/>
        <v>1</v>
      </c>
      <c r="AI35" s="62">
        <v>45017</v>
      </c>
      <c r="AJ35" s="62">
        <v>45169</v>
      </c>
      <c r="AK35" s="26" t="s">
        <v>116</v>
      </c>
      <c r="AL35" s="44" t="s">
        <v>94</v>
      </c>
      <c r="AM35" s="44" t="s">
        <v>95</v>
      </c>
      <c r="AN35" s="43" t="s">
        <v>46</v>
      </c>
      <c r="AO35" s="25" t="s">
        <v>47</v>
      </c>
    </row>
    <row r="36" spans="1:42" s="28" customFormat="1" ht="98.25" hidden="1" customHeight="1" x14ac:dyDescent="0.25">
      <c r="A36" s="43" t="s">
        <v>40</v>
      </c>
      <c r="B36" s="60" t="s">
        <v>41</v>
      </c>
      <c r="C36" s="60">
        <v>526</v>
      </c>
      <c r="D36" s="60" t="s">
        <v>70</v>
      </c>
      <c r="E36" s="60" t="s">
        <v>70</v>
      </c>
      <c r="F36" s="44" t="s">
        <v>114</v>
      </c>
      <c r="G36" s="44" t="s">
        <v>117</v>
      </c>
      <c r="H36" s="33">
        <v>0.25</v>
      </c>
      <c r="I36" s="230"/>
      <c r="J36" s="31"/>
      <c r="K36" s="31"/>
      <c r="L36" s="31"/>
      <c r="M36" s="31"/>
      <c r="N36" s="31"/>
      <c r="O36" s="31"/>
      <c r="P36" s="31"/>
      <c r="Q36" s="31"/>
      <c r="R36" s="31"/>
      <c r="S36" s="31"/>
      <c r="T36" s="31">
        <v>0.5</v>
      </c>
      <c r="U36" s="31"/>
      <c r="V36" s="31"/>
      <c r="W36" s="31"/>
      <c r="X36" s="31"/>
      <c r="Y36" s="31"/>
      <c r="Z36" s="31"/>
      <c r="AA36" s="31"/>
      <c r="AB36" s="31"/>
      <c r="AC36" s="31"/>
      <c r="AD36" s="31"/>
      <c r="AE36" s="31"/>
      <c r="AF36" s="31">
        <v>0.5</v>
      </c>
      <c r="AG36" s="31"/>
      <c r="AH36" s="31">
        <f t="shared" si="0"/>
        <v>1</v>
      </c>
      <c r="AI36" s="62">
        <v>44928</v>
      </c>
      <c r="AJ36" s="62">
        <v>45291</v>
      </c>
      <c r="AK36" s="26" t="s">
        <v>118</v>
      </c>
      <c r="AL36" s="44" t="s">
        <v>94</v>
      </c>
      <c r="AM36" s="44" t="s">
        <v>95</v>
      </c>
      <c r="AN36" s="43" t="s">
        <v>46</v>
      </c>
      <c r="AO36" s="25" t="s">
        <v>47</v>
      </c>
    </row>
    <row r="37" spans="1:42" s="28" customFormat="1" ht="111" hidden="1" customHeight="1" x14ac:dyDescent="0.25">
      <c r="A37" s="43" t="s">
        <v>40</v>
      </c>
      <c r="B37" s="60" t="s">
        <v>41</v>
      </c>
      <c r="C37" s="60">
        <v>526</v>
      </c>
      <c r="D37" s="60" t="s">
        <v>70</v>
      </c>
      <c r="E37" s="60" t="s">
        <v>70</v>
      </c>
      <c r="F37" s="44" t="s">
        <v>114</v>
      </c>
      <c r="G37" s="44" t="s">
        <v>119</v>
      </c>
      <c r="H37" s="33">
        <v>0.5</v>
      </c>
      <c r="I37" s="231"/>
      <c r="J37" s="31"/>
      <c r="K37" s="31"/>
      <c r="L37" s="31"/>
      <c r="M37" s="31"/>
      <c r="N37" s="31">
        <v>0.5</v>
      </c>
      <c r="O37" s="31"/>
      <c r="P37" s="31"/>
      <c r="Q37" s="31"/>
      <c r="R37" s="31"/>
      <c r="S37" s="31"/>
      <c r="T37" s="31"/>
      <c r="U37" s="31"/>
      <c r="V37" s="31"/>
      <c r="W37" s="31"/>
      <c r="X37" s="31"/>
      <c r="Y37" s="31"/>
      <c r="Z37" s="31">
        <v>0.5</v>
      </c>
      <c r="AA37" s="31"/>
      <c r="AB37" s="31"/>
      <c r="AC37" s="31"/>
      <c r="AD37" s="31"/>
      <c r="AE37" s="31"/>
      <c r="AF37" s="31"/>
      <c r="AG37" s="31"/>
      <c r="AH37" s="31">
        <f t="shared" si="0"/>
        <v>1</v>
      </c>
      <c r="AI37" s="62">
        <v>44986</v>
      </c>
      <c r="AJ37" s="62">
        <v>45199</v>
      </c>
      <c r="AK37" s="26" t="s">
        <v>120</v>
      </c>
      <c r="AL37" s="44" t="s">
        <v>94</v>
      </c>
      <c r="AM37" s="44" t="s">
        <v>95</v>
      </c>
      <c r="AN37" s="43" t="s">
        <v>46</v>
      </c>
      <c r="AO37" s="25" t="s">
        <v>47</v>
      </c>
    </row>
    <row r="38" spans="1:42" s="28" customFormat="1" ht="60" hidden="1" x14ac:dyDescent="0.25">
      <c r="A38" s="43" t="s">
        <v>40</v>
      </c>
      <c r="B38" s="60" t="s">
        <v>41</v>
      </c>
      <c r="C38" s="60">
        <v>526</v>
      </c>
      <c r="D38" s="60" t="s">
        <v>70</v>
      </c>
      <c r="E38" s="60" t="s">
        <v>70</v>
      </c>
      <c r="F38" s="44" t="s">
        <v>121</v>
      </c>
      <c r="G38" s="44" t="s">
        <v>122</v>
      </c>
      <c r="H38" s="33">
        <v>0.2</v>
      </c>
      <c r="I38" s="229">
        <f>+H38+H39</f>
        <v>1</v>
      </c>
      <c r="J38" s="31"/>
      <c r="K38" s="31"/>
      <c r="L38" s="31">
        <v>1</v>
      </c>
      <c r="M38" s="31"/>
      <c r="N38" s="31"/>
      <c r="O38" s="31"/>
      <c r="P38" s="31"/>
      <c r="Q38" s="31"/>
      <c r="R38" s="31"/>
      <c r="S38" s="31"/>
      <c r="T38" s="31"/>
      <c r="U38" s="31"/>
      <c r="V38" s="31"/>
      <c r="W38" s="31"/>
      <c r="X38" s="31"/>
      <c r="Y38" s="31"/>
      <c r="Z38" s="31"/>
      <c r="AA38" s="31"/>
      <c r="AB38" s="31"/>
      <c r="AC38" s="31"/>
      <c r="AD38" s="31"/>
      <c r="AE38" s="31"/>
      <c r="AF38" s="31"/>
      <c r="AG38" s="31"/>
      <c r="AH38" s="31">
        <f t="shared" si="0"/>
        <v>1</v>
      </c>
      <c r="AI38" s="62">
        <v>44958</v>
      </c>
      <c r="AJ38" s="62">
        <v>44985</v>
      </c>
      <c r="AK38" s="26" t="s">
        <v>123</v>
      </c>
      <c r="AL38" s="44" t="s">
        <v>94</v>
      </c>
      <c r="AM38" s="44" t="s">
        <v>95</v>
      </c>
      <c r="AN38" s="43" t="s">
        <v>46</v>
      </c>
      <c r="AO38" s="25" t="s">
        <v>47</v>
      </c>
    </row>
    <row r="39" spans="1:42" s="28" customFormat="1" ht="60" hidden="1" x14ac:dyDescent="0.25">
      <c r="A39" s="43" t="s">
        <v>40</v>
      </c>
      <c r="B39" s="60" t="s">
        <v>41</v>
      </c>
      <c r="C39" s="60">
        <v>526</v>
      </c>
      <c r="D39" s="60" t="s">
        <v>70</v>
      </c>
      <c r="E39" s="60" t="s">
        <v>70</v>
      </c>
      <c r="F39" s="44" t="s">
        <v>121</v>
      </c>
      <c r="G39" s="44" t="s">
        <v>124</v>
      </c>
      <c r="H39" s="33">
        <v>0.8</v>
      </c>
      <c r="I39" s="231"/>
      <c r="J39" s="31"/>
      <c r="K39" s="31"/>
      <c r="L39" s="31"/>
      <c r="M39" s="31"/>
      <c r="N39" s="31"/>
      <c r="O39" s="31"/>
      <c r="P39" s="31">
        <v>0.25</v>
      </c>
      <c r="Q39" s="31"/>
      <c r="R39" s="31"/>
      <c r="S39" s="31"/>
      <c r="T39" s="31"/>
      <c r="U39" s="31"/>
      <c r="V39" s="31">
        <v>0.25</v>
      </c>
      <c r="W39" s="31"/>
      <c r="X39" s="31"/>
      <c r="Y39" s="31"/>
      <c r="Z39" s="31">
        <v>0.25</v>
      </c>
      <c r="AA39" s="31"/>
      <c r="AB39" s="31"/>
      <c r="AC39" s="31"/>
      <c r="AD39" s="31"/>
      <c r="AE39" s="31"/>
      <c r="AF39" s="31">
        <v>0.25</v>
      </c>
      <c r="AG39" s="31"/>
      <c r="AH39" s="31">
        <f>+J39+L39+N39+P39+R39+T39+V39+X39+Z39+AB39+AD39+AF39</f>
        <v>1</v>
      </c>
      <c r="AI39" s="62">
        <v>44986</v>
      </c>
      <c r="AJ39" s="62">
        <v>45291</v>
      </c>
      <c r="AK39" s="26" t="s">
        <v>108</v>
      </c>
      <c r="AL39" s="44" t="s">
        <v>94</v>
      </c>
      <c r="AM39" s="44" t="s">
        <v>95</v>
      </c>
      <c r="AN39" s="43" t="s">
        <v>46</v>
      </c>
      <c r="AO39" s="25" t="s">
        <v>47</v>
      </c>
    </row>
    <row r="40" spans="1:42" s="28" customFormat="1" ht="60" hidden="1" x14ac:dyDescent="0.25">
      <c r="A40" s="43" t="s">
        <v>40</v>
      </c>
      <c r="B40" s="60" t="s">
        <v>41</v>
      </c>
      <c r="C40" s="60">
        <v>526</v>
      </c>
      <c r="D40" s="60" t="s">
        <v>70</v>
      </c>
      <c r="E40" s="60" t="s">
        <v>70</v>
      </c>
      <c r="F40" s="44" t="s">
        <v>111</v>
      </c>
      <c r="G40" s="44" t="s">
        <v>112</v>
      </c>
      <c r="H40" s="33">
        <v>1</v>
      </c>
      <c r="I40" s="33">
        <v>1</v>
      </c>
      <c r="J40" s="31"/>
      <c r="K40" s="31"/>
      <c r="L40" s="31"/>
      <c r="M40" s="31"/>
      <c r="N40" s="30"/>
      <c r="O40" s="31"/>
      <c r="P40" s="31">
        <v>0.25</v>
      </c>
      <c r="Q40" s="31"/>
      <c r="R40" s="31"/>
      <c r="S40" s="31"/>
      <c r="T40" s="30"/>
      <c r="U40" s="31"/>
      <c r="V40" s="31">
        <v>0.25</v>
      </c>
      <c r="W40" s="31"/>
      <c r="X40" s="31"/>
      <c r="Y40" s="31"/>
      <c r="Z40" s="30"/>
      <c r="AA40" s="31"/>
      <c r="AB40" s="31">
        <v>0.25</v>
      </c>
      <c r="AC40" s="31"/>
      <c r="AD40" s="31"/>
      <c r="AE40" s="31"/>
      <c r="AF40" s="31">
        <v>0.25</v>
      </c>
      <c r="AG40" s="31"/>
      <c r="AH40" s="31">
        <f>+J40+L40+N40+P40+R40+T40+V40+X40+Z40+AB40+AD40+AF40</f>
        <v>1</v>
      </c>
      <c r="AI40" s="62">
        <v>44986</v>
      </c>
      <c r="AJ40" s="62">
        <v>45291</v>
      </c>
      <c r="AK40" s="26" t="s">
        <v>113</v>
      </c>
      <c r="AL40" s="44" t="s">
        <v>94</v>
      </c>
      <c r="AM40" s="44" t="s">
        <v>95</v>
      </c>
      <c r="AN40" s="43" t="s">
        <v>46</v>
      </c>
      <c r="AO40" s="25" t="s">
        <v>47</v>
      </c>
    </row>
    <row r="41" spans="1:42" s="166" customFormat="1" ht="67.5" hidden="1" customHeight="1" x14ac:dyDescent="0.25">
      <c r="A41" s="158" t="s">
        <v>40</v>
      </c>
      <c r="B41" s="159" t="s">
        <v>41</v>
      </c>
      <c r="C41" s="159">
        <v>527</v>
      </c>
      <c r="D41" s="159" t="s">
        <v>70</v>
      </c>
      <c r="E41" s="60" t="s">
        <v>70</v>
      </c>
      <c r="F41" s="160" t="s">
        <v>125</v>
      </c>
      <c r="G41" s="160" t="s">
        <v>126</v>
      </c>
      <c r="H41" s="161">
        <v>1</v>
      </c>
      <c r="I41" s="167">
        <f>+H41</f>
        <v>1</v>
      </c>
      <c r="J41" s="161" t="s">
        <v>127</v>
      </c>
      <c r="K41" s="161" t="s">
        <v>127</v>
      </c>
      <c r="L41" s="161" t="s">
        <v>127</v>
      </c>
      <c r="M41" s="161" t="s">
        <v>127</v>
      </c>
      <c r="N41" s="161" t="s">
        <v>127</v>
      </c>
      <c r="O41" s="161" t="s">
        <v>127</v>
      </c>
      <c r="P41" s="161">
        <v>0.3</v>
      </c>
      <c r="Q41" s="161" t="s">
        <v>127</v>
      </c>
      <c r="R41" s="161">
        <v>0.1</v>
      </c>
      <c r="S41" s="161" t="s">
        <v>127</v>
      </c>
      <c r="T41" s="161">
        <v>0.1</v>
      </c>
      <c r="U41" s="161" t="s">
        <v>127</v>
      </c>
      <c r="V41" s="161">
        <v>0.2</v>
      </c>
      <c r="W41" s="161" t="s">
        <v>127</v>
      </c>
      <c r="X41" s="161">
        <v>0.3</v>
      </c>
      <c r="Y41" s="161" t="s">
        <v>127</v>
      </c>
      <c r="Z41" s="161" t="s">
        <v>127</v>
      </c>
      <c r="AA41" s="161" t="s">
        <v>127</v>
      </c>
      <c r="AB41" s="161" t="s">
        <v>127</v>
      </c>
      <c r="AC41" s="161" t="s">
        <v>127</v>
      </c>
      <c r="AD41" s="161" t="s">
        <v>127</v>
      </c>
      <c r="AE41" s="161" t="s">
        <v>127</v>
      </c>
      <c r="AF41" s="161" t="s">
        <v>127</v>
      </c>
      <c r="AG41" s="161" t="s">
        <v>127</v>
      </c>
      <c r="AH41" s="161">
        <v>1</v>
      </c>
      <c r="AI41" s="168">
        <v>45017</v>
      </c>
      <c r="AJ41" s="168">
        <v>45169</v>
      </c>
      <c r="AK41" s="158" t="s">
        <v>128</v>
      </c>
      <c r="AL41" s="158" t="s">
        <v>702</v>
      </c>
      <c r="AM41" s="158" t="s">
        <v>808</v>
      </c>
      <c r="AN41" s="158" t="s">
        <v>809</v>
      </c>
      <c r="AO41" s="158" t="s">
        <v>810</v>
      </c>
      <c r="AP41" s="165"/>
    </row>
    <row r="42" spans="1:42" s="28" customFormat="1" ht="60" hidden="1" x14ac:dyDescent="0.25">
      <c r="A42" s="43" t="s">
        <v>40</v>
      </c>
      <c r="B42" s="60" t="s">
        <v>41</v>
      </c>
      <c r="C42" s="60">
        <v>527</v>
      </c>
      <c r="D42" s="60" t="s">
        <v>70</v>
      </c>
      <c r="E42" s="60" t="s">
        <v>70</v>
      </c>
      <c r="F42" s="44" t="s">
        <v>129</v>
      </c>
      <c r="G42" s="44" t="s">
        <v>130</v>
      </c>
      <c r="H42" s="31">
        <v>0.2</v>
      </c>
      <c r="I42" s="244">
        <f>SUM(H42:H46)</f>
        <v>1</v>
      </c>
      <c r="J42" s="63">
        <v>0.1</v>
      </c>
      <c r="K42" s="60"/>
      <c r="L42" s="63">
        <v>0.1</v>
      </c>
      <c r="M42" s="60"/>
      <c r="N42" s="63">
        <v>0.05</v>
      </c>
      <c r="O42" s="60"/>
      <c r="P42" s="63">
        <v>0.05</v>
      </c>
      <c r="Q42" s="60"/>
      <c r="R42" s="63">
        <v>0.05</v>
      </c>
      <c r="S42" s="60"/>
      <c r="T42" s="63">
        <v>0.05</v>
      </c>
      <c r="U42" s="60"/>
      <c r="V42" s="63">
        <v>0.1</v>
      </c>
      <c r="W42" s="60"/>
      <c r="X42" s="63">
        <v>0.1</v>
      </c>
      <c r="Y42" s="60"/>
      <c r="Z42" s="63">
        <v>0.1</v>
      </c>
      <c r="AA42" s="60"/>
      <c r="AB42" s="63">
        <v>0.1</v>
      </c>
      <c r="AC42" s="60"/>
      <c r="AD42" s="63">
        <v>0.1</v>
      </c>
      <c r="AE42" s="60"/>
      <c r="AF42" s="63">
        <v>0.1</v>
      </c>
      <c r="AG42" s="60"/>
      <c r="AH42" s="31">
        <f t="shared" si="0"/>
        <v>0.99999999999999989</v>
      </c>
      <c r="AI42" s="64">
        <v>44927</v>
      </c>
      <c r="AJ42" s="64">
        <v>45291</v>
      </c>
      <c r="AK42" s="43" t="s">
        <v>131</v>
      </c>
      <c r="AL42" s="43" t="s">
        <v>69</v>
      </c>
      <c r="AM42" s="43" t="s">
        <v>705</v>
      </c>
      <c r="AN42" s="43" t="s">
        <v>46</v>
      </c>
      <c r="AO42" s="25" t="s">
        <v>47</v>
      </c>
    </row>
    <row r="43" spans="1:42" s="28" customFormat="1" ht="75" hidden="1" x14ac:dyDescent="0.25">
      <c r="A43" s="43" t="s">
        <v>40</v>
      </c>
      <c r="B43" s="60" t="s">
        <v>41</v>
      </c>
      <c r="C43" s="60">
        <v>527</v>
      </c>
      <c r="D43" s="60" t="s">
        <v>70</v>
      </c>
      <c r="E43" s="60" t="s">
        <v>70</v>
      </c>
      <c r="F43" s="44" t="s">
        <v>129</v>
      </c>
      <c r="G43" s="44" t="s">
        <v>132</v>
      </c>
      <c r="H43" s="31">
        <v>0.25</v>
      </c>
      <c r="I43" s="237"/>
      <c r="J43" s="60"/>
      <c r="K43" s="60"/>
      <c r="L43" s="60"/>
      <c r="M43" s="60"/>
      <c r="N43" s="60"/>
      <c r="O43" s="60"/>
      <c r="P43" s="60"/>
      <c r="Q43" s="60"/>
      <c r="R43" s="60"/>
      <c r="S43" s="60"/>
      <c r="T43" s="63">
        <v>0.5</v>
      </c>
      <c r="U43" s="60"/>
      <c r="V43" s="63">
        <v>0.5</v>
      </c>
      <c r="W43" s="60"/>
      <c r="X43" s="60"/>
      <c r="Y43" s="60"/>
      <c r="Z43" s="60"/>
      <c r="AA43" s="60"/>
      <c r="AB43" s="60"/>
      <c r="AC43" s="60"/>
      <c r="AD43" s="60"/>
      <c r="AE43" s="60"/>
      <c r="AF43" s="60"/>
      <c r="AG43" s="60"/>
      <c r="AH43" s="31">
        <f t="shared" si="0"/>
        <v>1</v>
      </c>
      <c r="AI43" s="64">
        <v>45078</v>
      </c>
      <c r="AJ43" s="64">
        <v>45137</v>
      </c>
      <c r="AK43" s="43" t="s">
        <v>133</v>
      </c>
      <c r="AL43" s="43" t="s">
        <v>698</v>
      </c>
      <c r="AM43" s="43" t="s">
        <v>705</v>
      </c>
      <c r="AN43" s="43" t="s">
        <v>46</v>
      </c>
      <c r="AO43" s="25" t="s">
        <v>47</v>
      </c>
    </row>
    <row r="44" spans="1:42" s="28" customFormat="1" ht="60" hidden="1" x14ac:dyDescent="0.25">
      <c r="A44" s="43" t="s">
        <v>40</v>
      </c>
      <c r="B44" s="60" t="s">
        <v>41</v>
      </c>
      <c r="C44" s="60">
        <v>527</v>
      </c>
      <c r="D44" s="60" t="s">
        <v>70</v>
      </c>
      <c r="E44" s="60" t="s">
        <v>70</v>
      </c>
      <c r="F44" s="44" t="s">
        <v>129</v>
      </c>
      <c r="G44" s="44" t="s">
        <v>134</v>
      </c>
      <c r="H44" s="31">
        <v>0.15</v>
      </c>
      <c r="I44" s="237"/>
      <c r="J44" s="60"/>
      <c r="K44" s="60"/>
      <c r="L44" s="63">
        <v>0.33</v>
      </c>
      <c r="M44" s="60"/>
      <c r="N44" s="63">
        <v>0.33</v>
      </c>
      <c r="O44" s="60"/>
      <c r="P44" s="63">
        <v>0.34</v>
      </c>
      <c r="Q44" s="60"/>
      <c r="R44" s="63"/>
      <c r="S44" s="60"/>
      <c r="T44" s="63"/>
      <c r="U44" s="60"/>
      <c r="V44" s="63"/>
      <c r="W44" s="60"/>
      <c r="X44" s="60"/>
      <c r="Y44" s="60"/>
      <c r="Z44" s="60"/>
      <c r="AA44" s="60"/>
      <c r="AB44" s="60"/>
      <c r="AC44" s="60"/>
      <c r="AD44" s="60"/>
      <c r="AE44" s="60"/>
      <c r="AF44" s="60"/>
      <c r="AG44" s="60"/>
      <c r="AH44" s="31">
        <f t="shared" si="0"/>
        <v>1</v>
      </c>
      <c r="AI44" s="64">
        <v>44958</v>
      </c>
      <c r="AJ44" s="64">
        <v>45046</v>
      </c>
      <c r="AK44" s="43" t="s">
        <v>135</v>
      </c>
      <c r="AL44" s="43" t="s">
        <v>69</v>
      </c>
      <c r="AM44" s="43" t="s">
        <v>705</v>
      </c>
      <c r="AN44" s="43" t="s">
        <v>46</v>
      </c>
      <c r="AO44" s="25" t="s">
        <v>47</v>
      </c>
    </row>
    <row r="45" spans="1:42" s="28" customFormat="1" ht="75" hidden="1" x14ac:dyDescent="0.25">
      <c r="A45" s="43" t="s">
        <v>40</v>
      </c>
      <c r="B45" s="60" t="s">
        <v>41</v>
      </c>
      <c r="C45" s="60">
        <v>527</v>
      </c>
      <c r="D45" s="60" t="s">
        <v>70</v>
      </c>
      <c r="E45" s="60" t="s">
        <v>70</v>
      </c>
      <c r="F45" s="44" t="s">
        <v>129</v>
      </c>
      <c r="G45" s="44" t="s">
        <v>136</v>
      </c>
      <c r="H45" s="31">
        <v>0.2</v>
      </c>
      <c r="I45" s="237"/>
      <c r="J45" s="60"/>
      <c r="K45" s="60"/>
      <c r="L45" s="60"/>
      <c r="M45" s="60"/>
      <c r="N45" s="60"/>
      <c r="O45" s="60"/>
      <c r="P45" s="60"/>
      <c r="Q45" s="60"/>
      <c r="R45" s="63">
        <v>1</v>
      </c>
      <c r="S45" s="60"/>
      <c r="T45" s="63"/>
      <c r="U45" s="60"/>
      <c r="V45" s="60"/>
      <c r="W45" s="60"/>
      <c r="X45" s="60"/>
      <c r="Y45" s="60"/>
      <c r="Z45" s="60"/>
      <c r="AA45" s="60"/>
      <c r="AB45" s="60"/>
      <c r="AC45" s="60"/>
      <c r="AD45" s="60"/>
      <c r="AE45" s="60"/>
      <c r="AF45" s="60"/>
      <c r="AG45" s="60"/>
      <c r="AH45" s="31">
        <f t="shared" si="0"/>
        <v>1</v>
      </c>
      <c r="AI45" s="64">
        <v>45047</v>
      </c>
      <c r="AJ45" s="64">
        <v>45076</v>
      </c>
      <c r="AK45" s="43" t="s">
        <v>137</v>
      </c>
      <c r="AL45" s="43" t="s">
        <v>698</v>
      </c>
      <c r="AM45" s="43" t="s">
        <v>705</v>
      </c>
      <c r="AN45" s="43" t="s">
        <v>46</v>
      </c>
      <c r="AO45" s="25" t="s">
        <v>47</v>
      </c>
    </row>
    <row r="46" spans="1:42" s="28" customFormat="1" ht="60" hidden="1" x14ac:dyDescent="0.25">
      <c r="A46" s="43" t="s">
        <v>40</v>
      </c>
      <c r="B46" s="60" t="s">
        <v>41</v>
      </c>
      <c r="C46" s="60">
        <v>527</v>
      </c>
      <c r="D46" s="60" t="s">
        <v>70</v>
      </c>
      <c r="E46" s="60" t="s">
        <v>70</v>
      </c>
      <c r="F46" s="44" t="s">
        <v>129</v>
      </c>
      <c r="G46" s="44" t="s">
        <v>138</v>
      </c>
      <c r="H46" s="31">
        <v>0.2</v>
      </c>
      <c r="I46" s="237"/>
      <c r="J46" s="60"/>
      <c r="K46" s="60"/>
      <c r="L46" s="60"/>
      <c r="M46" s="60"/>
      <c r="N46" s="63">
        <v>0.5</v>
      </c>
      <c r="O46" s="60"/>
      <c r="P46" s="60"/>
      <c r="Q46" s="60"/>
      <c r="R46" s="60"/>
      <c r="S46" s="60"/>
      <c r="T46" s="60"/>
      <c r="U46" s="60"/>
      <c r="V46" s="60"/>
      <c r="W46" s="60"/>
      <c r="X46" s="60"/>
      <c r="Y46" s="60"/>
      <c r="Z46" s="63">
        <v>0.5</v>
      </c>
      <c r="AA46" s="60"/>
      <c r="AB46" s="60"/>
      <c r="AC46" s="60"/>
      <c r="AD46" s="60"/>
      <c r="AE46" s="60"/>
      <c r="AF46" s="60"/>
      <c r="AG46" s="60"/>
      <c r="AH46" s="31">
        <f t="shared" si="0"/>
        <v>1</v>
      </c>
      <c r="AI46" s="64">
        <v>44986</v>
      </c>
      <c r="AJ46" s="64">
        <v>45199</v>
      </c>
      <c r="AK46" s="43" t="s">
        <v>139</v>
      </c>
      <c r="AL46" s="43" t="s">
        <v>69</v>
      </c>
      <c r="AM46" s="43" t="s">
        <v>705</v>
      </c>
      <c r="AN46" s="43" t="s">
        <v>46</v>
      </c>
      <c r="AO46" s="25" t="s">
        <v>47</v>
      </c>
    </row>
    <row r="47" spans="1:42" s="28" customFormat="1" ht="75" hidden="1" x14ac:dyDescent="0.25">
      <c r="A47" s="43" t="s">
        <v>40</v>
      </c>
      <c r="B47" s="60" t="s">
        <v>41</v>
      </c>
      <c r="C47" s="60">
        <v>527</v>
      </c>
      <c r="D47" s="60" t="s">
        <v>70</v>
      </c>
      <c r="E47" s="60" t="s">
        <v>70</v>
      </c>
      <c r="F47" s="44" t="s">
        <v>140</v>
      </c>
      <c r="G47" s="44" t="s">
        <v>141</v>
      </c>
      <c r="H47" s="33">
        <v>0.5</v>
      </c>
      <c r="I47" s="240">
        <f>+H47+H48</f>
        <v>1</v>
      </c>
      <c r="J47" s="60"/>
      <c r="K47" s="60"/>
      <c r="L47" s="60"/>
      <c r="M47" s="60"/>
      <c r="N47" s="60"/>
      <c r="O47" s="60"/>
      <c r="P47" s="63">
        <v>0.33</v>
      </c>
      <c r="Q47" s="60"/>
      <c r="R47" s="63">
        <v>0.33</v>
      </c>
      <c r="S47" s="60"/>
      <c r="T47" s="63">
        <v>0.34</v>
      </c>
      <c r="U47" s="60"/>
      <c r="V47" s="60"/>
      <c r="W47" s="60"/>
      <c r="X47" s="60"/>
      <c r="Y47" s="60"/>
      <c r="Z47" s="60"/>
      <c r="AA47" s="60"/>
      <c r="AB47" s="60"/>
      <c r="AC47" s="60"/>
      <c r="AD47" s="60"/>
      <c r="AE47" s="60"/>
      <c r="AF47" s="60"/>
      <c r="AG47" s="60"/>
      <c r="AH47" s="31">
        <f t="shared" si="0"/>
        <v>1</v>
      </c>
      <c r="AI47" s="64">
        <v>45017</v>
      </c>
      <c r="AJ47" s="64">
        <v>45107</v>
      </c>
      <c r="AK47" s="43" t="s">
        <v>142</v>
      </c>
      <c r="AL47" s="43" t="s">
        <v>698</v>
      </c>
      <c r="AM47" s="43" t="s">
        <v>705</v>
      </c>
      <c r="AN47" s="43" t="s">
        <v>46</v>
      </c>
      <c r="AO47" s="25" t="s">
        <v>47</v>
      </c>
    </row>
    <row r="48" spans="1:42" s="28" customFormat="1" ht="88.5" hidden="1" customHeight="1" x14ac:dyDescent="0.25">
      <c r="A48" s="43" t="s">
        <v>40</v>
      </c>
      <c r="B48" s="60" t="s">
        <v>41</v>
      </c>
      <c r="C48" s="60">
        <v>527</v>
      </c>
      <c r="D48" s="60" t="s">
        <v>70</v>
      </c>
      <c r="E48" s="60" t="s">
        <v>70</v>
      </c>
      <c r="F48" s="44" t="s">
        <v>140</v>
      </c>
      <c r="G48" s="44" t="s">
        <v>143</v>
      </c>
      <c r="H48" s="33">
        <v>0.5</v>
      </c>
      <c r="I48" s="258"/>
      <c r="J48" s="60"/>
      <c r="K48" s="60"/>
      <c r="L48" s="60"/>
      <c r="M48" s="60"/>
      <c r="N48" s="60"/>
      <c r="O48" s="60"/>
      <c r="P48" s="63">
        <v>0.2</v>
      </c>
      <c r="Q48" s="60"/>
      <c r="R48" s="63">
        <v>0.2</v>
      </c>
      <c r="S48" s="60"/>
      <c r="T48" s="63">
        <v>0.2</v>
      </c>
      <c r="U48" s="60"/>
      <c r="V48" s="63">
        <v>0.2</v>
      </c>
      <c r="W48" s="60"/>
      <c r="X48" s="63">
        <v>0.2</v>
      </c>
      <c r="Y48" s="60"/>
      <c r="Z48" s="60"/>
      <c r="AA48" s="60"/>
      <c r="AB48" s="60"/>
      <c r="AC48" s="60"/>
      <c r="AD48" s="60"/>
      <c r="AE48" s="60"/>
      <c r="AF48" s="60"/>
      <c r="AG48" s="60"/>
      <c r="AH48" s="31">
        <f t="shared" si="0"/>
        <v>1</v>
      </c>
      <c r="AI48" s="64">
        <v>45017</v>
      </c>
      <c r="AJ48" s="64">
        <v>45168</v>
      </c>
      <c r="AK48" s="43" t="s">
        <v>144</v>
      </c>
      <c r="AL48" s="43" t="s">
        <v>698</v>
      </c>
      <c r="AM48" s="43" t="s">
        <v>705</v>
      </c>
      <c r="AN48" s="43" t="s">
        <v>46</v>
      </c>
      <c r="AO48" s="25" t="s">
        <v>47</v>
      </c>
    </row>
    <row r="49" spans="1:41" s="28" customFormat="1" ht="75" hidden="1" x14ac:dyDescent="0.25">
      <c r="A49" s="43" t="s">
        <v>40</v>
      </c>
      <c r="B49" s="60" t="s">
        <v>41</v>
      </c>
      <c r="C49" s="60">
        <v>527</v>
      </c>
      <c r="D49" s="60" t="s">
        <v>70</v>
      </c>
      <c r="E49" s="60" t="s">
        <v>70</v>
      </c>
      <c r="F49" s="44" t="s">
        <v>145</v>
      </c>
      <c r="G49" s="44" t="s">
        <v>146</v>
      </c>
      <c r="H49" s="33">
        <v>0.5</v>
      </c>
      <c r="I49" s="244">
        <f>SUM(H49:H50)</f>
        <v>1</v>
      </c>
      <c r="J49" s="63">
        <v>0.33329999999999999</v>
      </c>
      <c r="K49" s="66"/>
      <c r="L49" s="63">
        <v>0.33329999999999999</v>
      </c>
      <c r="M49" s="66"/>
      <c r="N49" s="63">
        <v>0.33329999999999999</v>
      </c>
      <c r="O49" s="60"/>
      <c r="P49" s="60"/>
      <c r="Q49" s="60"/>
      <c r="R49" s="60"/>
      <c r="S49" s="60"/>
      <c r="T49" s="63"/>
      <c r="U49" s="60"/>
      <c r="V49" s="60"/>
      <c r="W49" s="60"/>
      <c r="X49" s="60"/>
      <c r="Y49" s="60"/>
      <c r="Z49" s="63"/>
      <c r="AA49" s="60"/>
      <c r="AB49" s="60"/>
      <c r="AC49" s="60"/>
      <c r="AD49" s="60"/>
      <c r="AE49" s="60"/>
      <c r="AF49" s="63"/>
      <c r="AG49" s="60"/>
      <c r="AH49" s="31">
        <f t="shared" si="0"/>
        <v>0.99990000000000001</v>
      </c>
      <c r="AI49" s="64">
        <v>44928</v>
      </c>
      <c r="AJ49" s="64">
        <v>45016</v>
      </c>
      <c r="AK49" s="43" t="s">
        <v>147</v>
      </c>
      <c r="AL49" s="43" t="s">
        <v>698</v>
      </c>
      <c r="AM49" s="43" t="s">
        <v>705</v>
      </c>
      <c r="AN49" s="43" t="s">
        <v>46</v>
      </c>
      <c r="AO49" s="25" t="s">
        <v>47</v>
      </c>
    </row>
    <row r="50" spans="1:41" s="28" customFormat="1" ht="75" hidden="1" x14ac:dyDescent="0.25">
      <c r="A50" s="43" t="s">
        <v>40</v>
      </c>
      <c r="B50" s="60" t="s">
        <v>41</v>
      </c>
      <c r="C50" s="60">
        <v>527</v>
      </c>
      <c r="D50" s="60" t="s">
        <v>70</v>
      </c>
      <c r="E50" s="60" t="s">
        <v>70</v>
      </c>
      <c r="F50" s="44" t="s">
        <v>145</v>
      </c>
      <c r="G50" s="44" t="s">
        <v>148</v>
      </c>
      <c r="H50" s="33">
        <v>0.5</v>
      </c>
      <c r="I50" s="237"/>
      <c r="J50" s="60"/>
      <c r="K50" s="60"/>
      <c r="L50" s="60"/>
      <c r="M50" s="60"/>
      <c r="N50" s="60"/>
      <c r="O50" s="60"/>
      <c r="P50" s="63"/>
      <c r="Q50" s="60"/>
      <c r="R50" s="63"/>
      <c r="S50" s="60"/>
      <c r="T50" s="60"/>
      <c r="U50" s="60"/>
      <c r="V50" s="63">
        <v>0.5</v>
      </c>
      <c r="W50" s="60"/>
      <c r="X50" s="63">
        <v>0.5</v>
      </c>
      <c r="Y50" s="60"/>
      <c r="Z50" s="63"/>
      <c r="AA50" s="60"/>
      <c r="AB50" s="60"/>
      <c r="AC50" s="60"/>
      <c r="AD50" s="60"/>
      <c r="AE50" s="60"/>
      <c r="AF50" s="60"/>
      <c r="AG50" s="60"/>
      <c r="AH50" s="31">
        <f t="shared" si="0"/>
        <v>1</v>
      </c>
      <c r="AI50" s="64">
        <v>45108</v>
      </c>
      <c r="AJ50" s="64">
        <v>45199</v>
      </c>
      <c r="AK50" s="43" t="s">
        <v>145</v>
      </c>
      <c r="AL50" s="43" t="s">
        <v>698</v>
      </c>
      <c r="AM50" s="43" t="s">
        <v>705</v>
      </c>
      <c r="AN50" s="43" t="s">
        <v>46</v>
      </c>
      <c r="AO50" s="25" t="s">
        <v>47</v>
      </c>
    </row>
    <row r="51" spans="1:41" s="28" customFormat="1" ht="60" hidden="1" x14ac:dyDescent="0.25">
      <c r="A51" s="43" t="s">
        <v>40</v>
      </c>
      <c r="B51" s="60" t="s">
        <v>41</v>
      </c>
      <c r="C51" s="60">
        <v>526</v>
      </c>
      <c r="D51" s="60" t="s">
        <v>70</v>
      </c>
      <c r="E51" s="60" t="s">
        <v>70</v>
      </c>
      <c r="F51" s="44" t="s">
        <v>149</v>
      </c>
      <c r="G51" s="44" t="s">
        <v>150</v>
      </c>
      <c r="H51" s="33">
        <v>1</v>
      </c>
      <c r="I51" s="63">
        <v>1</v>
      </c>
      <c r="J51" s="60"/>
      <c r="K51" s="60"/>
      <c r="L51" s="60"/>
      <c r="M51" s="60"/>
      <c r="N51" s="60"/>
      <c r="O51" s="60"/>
      <c r="P51" s="60"/>
      <c r="Q51" s="60"/>
      <c r="R51" s="60"/>
      <c r="S51" s="60"/>
      <c r="T51" s="60"/>
      <c r="U51" s="60"/>
      <c r="V51" s="63"/>
      <c r="W51" s="60"/>
      <c r="X51" s="63"/>
      <c r="Y51" s="60"/>
      <c r="Z51" s="63">
        <v>0.2</v>
      </c>
      <c r="AA51" s="60"/>
      <c r="AB51" s="63">
        <v>0.2</v>
      </c>
      <c r="AC51" s="60"/>
      <c r="AD51" s="63">
        <v>0.3</v>
      </c>
      <c r="AE51" s="60"/>
      <c r="AF51" s="67">
        <v>0.3</v>
      </c>
      <c r="AG51" s="60"/>
      <c r="AH51" s="31">
        <v>1</v>
      </c>
      <c r="AI51" s="64">
        <v>45170</v>
      </c>
      <c r="AJ51" s="64">
        <v>45290</v>
      </c>
      <c r="AK51" s="43" t="s">
        <v>151</v>
      </c>
      <c r="AL51" s="43" t="s">
        <v>69</v>
      </c>
      <c r="AM51" s="43" t="s">
        <v>746</v>
      </c>
      <c r="AN51" s="43" t="s">
        <v>46</v>
      </c>
      <c r="AO51" s="25" t="s">
        <v>47</v>
      </c>
    </row>
    <row r="52" spans="1:41" ht="143.25" hidden="1" customHeight="1" x14ac:dyDescent="0.25">
      <c r="A52" s="43" t="s">
        <v>152</v>
      </c>
      <c r="B52" s="60" t="s">
        <v>153</v>
      </c>
      <c r="C52" s="60">
        <v>329</v>
      </c>
      <c r="D52" s="240">
        <v>0.25</v>
      </c>
      <c r="E52" s="254">
        <v>1006256289</v>
      </c>
      <c r="F52" s="43" t="s">
        <v>154</v>
      </c>
      <c r="G52" s="43" t="s">
        <v>155</v>
      </c>
      <c r="H52" s="33">
        <v>0.2</v>
      </c>
      <c r="I52" s="260">
        <f>+H52+H53+H54+H55+H56+H57+H58</f>
        <v>0.99999999999999989</v>
      </c>
      <c r="J52" s="31">
        <v>0.05</v>
      </c>
      <c r="K52" s="31"/>
      <c r="L52" s="31">
        <v>0.05</v>
      </c>
      <c r="M52" s="31"/>
      <c r="N52" s="31">
        <v>0.09</v>
      </c>
      <c r="O52" s="31"/>
      <c r="P52" s="31">
        <v>0.09</v>
      </c>
      <c r="Q52" s="31"/>
      <c r="R52" s="31">
        <v>0.09</v>
      </c>
      <c r="S52" s="31"/>
      <c r="T52" s="31">
        <v>0.09</v>
      </c>
      <c r="U52" s="31"/>
      <c r="V52" s="31">
        <v>0.09</v>
      </c>
      <c r="W52" s="31"/>
      <c r="X52" s="31">
        <v>0.09</v>
      </c>
      <c r="Y52" s="31"/>
      <c r="Z52" s="31">
        <v>0.09</v>
      </c>
      <c r="AA52" s="31"/>
      <c r="AB52" s="31">
        <v>0.09</v>
      </c>
      <c r="AC52" s="31"/>
      <c r="AD52" s="31">
        <v>0.09</v>
      </c>
      <c r="AE52" s="31"/>
      <c r="AF52" s="31">
        <v>0.09</v>
      </c>
      <c r="AG52" s="33"/>
      <c r="AH52" s="31">
        <f t="shared" si="0"/>
        <v>0.99999999999999978</v>
      </c>
      <c r="AI52" s="64">
        <v>44928</v>
      </c>
      <c r="AJ52" s="64">
        <v>45291</v>
      </c>
      <c r="AK52" s="43" t="s">
        <v>156</v>
      </c>
      <c r="AL52" s="43" t="s">
        <v>157</v>
      </c>
      <c r="AM52" s="43" t="s">
        <v>158</v>
      </c>
      <c r="AN52" s="43" t="s">
        <v>159</v>
      </c>
      <c r="AO52" s="43" t="s">
        <v>160</v>
      </c>
    </row>
    <row r="53" spans="1:41" ht="75" hidden="1" x14ac:dyDescent="0.25">
      <c r="A53" s="43" t="s">
        <v>152</v>
      </c>
      <c r="B53" s="60" t="s">
        <v>153</v>
      </c>
      <c r="C53" s="60">
        <v>329</v>
      </c>
      <c r="D53" s="227"/>
      <c r="E53" s="255"/>
      <c r="F53" s="43" t="s">
        <v>154</v>
      </c>
      <c r="G53" s="44" t="s">
        <v>161</v>
      </c>
      <c r="H53" s="33">
        <v>0.1</v>
      </c>
      <c r="I53" s="260"/>
      <c r="J53" s="33"/>
      <c r="K53" s="33"/>
      <c r="L53" s="33"/>
      <c r="M53" s="33"/>
      <c r="N53" s="33">
        <v>0.25</v>
      </c>
      <c r="O53" s="33"/>
      <c r="P53" s="33"/>
      <c r="Q53" s="33"/>
      <c r="R53" s="33"/>
      <c r="S53" s="33"/>
      <c r="T53" s="33">
        <v>0.25</v>
      </c>
      <c r="U53" s="33"/>
      <c r="V53" s="33"/>
      <c r="W53" s="33"/>
      <c r="X53" s="33"/>
      <c r="Y53" s="33"/>
      <c r="Z53" s="33">
        <v>0.25</v>
      </c>
      <c r="AA53" s="33"/>
      <c r="AB53" s="33"/>
      <c r="AC53" s="33"/>
      <c r="AD53" s="33"/>
      <c r="AE53" s="33"/>
      <c r="AF53" s="33">
        <v>0.25</v>
      </c>
      <c r="AG53" s="33"/>
      <c r="AH53" s="31">
        <f t="shared" si="0"/>
        <v>1</v>
      </c>
      <c r="AI53" s="64">
        <v>44986</v>
      </c>
      <c r="AJ53" s="64">
        <v>45291</v>
      </c>
      <c r="AK53" s="43" t="s">
        <v>162</v>
      </c>
      <c r="AL53" s="43" t="s">
        <v>157</v>
      </c>
      <c r="AM53" s="43" t="s">
        <v>158</v>
      </c>
      <c r="AN53" s="43" t="s">
        <v>159</v>
      </c>
      <c r="AO53" s="43" t="s">
        <v>160</v>
      </c>
    </row>
    <row r="54" spans="1:41" ht="75" hidden="1" x14ac:dyDescent="0.25">
      <c r="A54" s="43" t="s">
        <v>152</v>
      </c>
      <c r="B54" s="60" t="s">
        <v>153</v>
      </c>
      <c r="C54" s="60">
        <v>329</v>
      </c>
      <c r="D54" s="227"/>
      <c r="E54" s="255"/>
      <c r="F54" s="43" t="s">
        <v>154</v>
      </c>
      <c r="G54" s="44" t="s">
        <v>163</v>
      </c>
      <c r="H54" s="33">
        <v>0.2</v>
      </c>
      <c r="I54" s="260"/>
      <c r="J54" s="33"/>
      <c r="K54" s="33"/>
      <c r="L54" s="33"/>
      <c r="M54" s="33"/>
      <c r="N54" s="33">
        <v>0.25</v>
      </c>
      <c r="O54" s="33"/>
      <c r="P54" s="33"/>
      <c r="Q54" s="33"/>
      <c r="R54" s="33"/>
      <c r="S54" s="33"/>
      <c r="T54" s="33">
        <v>0.25</v>
      </c>
      <c r="U54" s="33"/>
      <c r="V54" s="33"/>
      <c r="W54" s="33"/>
      <c r="X54" s="33"/>
      <c r="Y54" s="33"/>
      <c r="Z54" s="33">
        <v>0.25</v>
      </c>
      <c r="AA54" s="33"/>
      <c r="AB54" s="33"/>
      <c r="AC54" s="33"/>
      <c r="AD54" s="33"/>
      <c r="AE54" s="33"/>
      <c r="AF54" s="33">
        <v>0.25</v>
      </c>
      <c r="AG54" s="33"/>
      <c r="AH54" s="31">
        <f t="shared" si="0"/>
        <v>1</v>
      </c>
      <c r="AI54" s="64">
        <v>44986</v>
      </c>
      <c r="AJ54" s="64">
        <v>45291</v>
      </c>
      <c r="AK54" s="43" t="s">
        <v>164</v>
      </c>
      <c r="AL54" s="43" t="s">
        <v>157</v>
      </c>
      <c r="AM54" s="43" t="s">
        <v>158</v>
      </c>
      <c r="AN54" s="43" t="s">
        <v>159</v>
      </c>
      <c r="AO54" s="43" t="s">
        <v>160</v>
      </c>
    </row>
    <row r="55" spans="1:41" ht="85.5" hidden="1" customHeight="1" x14ac:dyDescent="0.25">
      <c r="A55" s="43" t="s">
        <v>152</v>
      </c>
      <c r="B55" s="60" t="s">
        <v>153</v>
      </c>
      <c r="C55" s="60">
        <v>329</v>
      </c>
      <c r="D55" s="227"/>
      <c r="E55" s="255"/>
      <c r="F55" s="43" t="s">
        <v>154</v>
      </c>
      <c r="G55" s="44" t="s">
        <v>165</v>
      </c>
      <c r="H55" s="33">
        <v>0.1</v>
      </c>
      <c r="I55" s="260"/>
      <c r="J55" s="31">
        <v>0.05</v>
      </c>
      <c r="K55" s="31"/>
      <c r="L55" s="31">
        <v>0.05</v>
      </c>
      <c r="M55" s="31"/>
      <c r="N55" s="31">
        <v>0.09</v>
      </c>
      <c r="O55" s="31"/>
      <c r="P55" s="31">
        <v>0.09</v>
      </c>
      <c r="Q55" s="31"/>
      <c r="R55" s="31">
        <v>0.09</v>
      </c>
      <c r="S55" s="31"/>
      <c r="T55" s="31">
        <v>0.09</v>
      </c>
      <c r="U55" s="31"/>
      <c r="V55" s="31">
        <v>0.09</v>
      </c>
      <c r="W55" s="31"/>
      <c r="X55" s="31">
        <v>0.09</v>
      </c>
      <c r="Y55" s="31"/>
      <c r="Z55" s="31">
        <v>0.09</v>
      </c>
      <c r="AA55" s="31"/>
      <c r="AB55" s="31">
        <v>0.09</v>
      </c>
      <c r="AC55" s="31"/>
      <c r="AD55" s="31">
        <v>0.09</v>
      </c>
      <c r="AE55" s="31"/>
      <c r="AF55" s="31">
        <v>0.09</v>
      </c>
      <c r="AG55" s="33"/>
      <c r="AH55" s="31">
        <f t="shared" si="0"/>
        <v>0.99999999999999978</v>
      </c>
      <c r="AI55" s="64">
        <v>44928</v>
      </c>
      <c r="AJ55" s="64">
        <v>45291</v>
      </c>
      <c r="AK55" s="43" t="s">
        <v>166</v>
      </c>
      <c r="AL55" s="43" t="s">
        <v>157</v>
      </c>
      <c r="AM55" s="43" t="s">
        <v>158</v>
      </c>
      <c r="AN55" s="43" t="s">
        <v>159</v>
      </c>
      <c r="AO55" s="43" t="s">
        <v>160</v>
      </c>
    </row>
    <row r="56" spans="1:41" ht="75" hidden="1" x14ac:dyDescent="0.25">
      <c r="A56" s="43" t="s">
        <v>152</v>
      </c>
      <c r="B56" s="60" t="s">
        <v>153</v>
      </c>
      <c r="C56" s="60">
        <v>329</v>
      </c>
      <c r="D56" s="227"/>
      <c r="E56" s="255"/>
      <c r="F56" s="43" t="s">
        <v>154</v>
      </c>
      <c r="G56" s="44" t="s">
        <v>167</v>
      </c>
      <c r="H56" s="33">
        <v>0.1</v>
      </c>
      <c r="I56" s="260"/>
      <c r="J56" s="31">
        <v>0.05</v>
      </c>
      <c r="K56" s="31"/>
      <c r="L56" s="31">
        <v>0.05</v>
      </c>
      <c r="M56" s="31"/>
      <c r="N56" s="31">
        <v>0.09</v>
      </c>
      <c r="O56" s="31"/>
      <c r="P56" s="31">
        <v>0.09</v>
      </c>
      <c r="Q56" s="31"/>
      <c r="R56" s="31">
        <v>0.09</v>
      </c>
      <c r="S56" s="31"/>
      <c r="T56" s="31">
        <v>0.09</v>
      </c>
      <c r="U56" s="31"/>
      <c r="V56" s="31">
        <v>0.09</v>
      </c>
      <c r="W56" s="31"/>
      <c r="X56" s="31">
        <v>0.09</v>
      </c>
      <c r="Y56" s="31"/>
      <c r="Z56" s="31">
        <v>0.09</v>
      </c>
      <c r="AA56" s="31"/>
      <c r="AB56" s="31">
        <v>0.09</v>
      </c>
      <c r="AC56" s="31"/>
      <c r="AD56" s="31">
        <v>0.09</v>
      </c>
      <c r="AE56" s="31"/>
      <c r="AF56" s="31">
        <v>0.09</v>
      </c>
      <c r="AG56" s="33"/>
      <c r="AH56" s="31">
        <f t="shared" si="0"/>
        <v>0.99999999999999978</v>
      </c>
      <c r="AI56" s="64">
        <v>44928</v>
      </c>
      <c r="AJ56" s="64">
        <v>45291</v>
      </c>
      <c r="AK56" s="43" t="s">
        <v>168</v>
      </c>
      <c r="AL56" s="43" t="s">
        <v>157</v>
      </c>
      <c r="AM56" s="43" t="s">
        <v>158</v>
      </c>
      <c r="AN56" s="43" t="s">
        <v>159</v>
      </c>
      <c r="AO56" s="43" t="s">
        <v>160</v>
      </c>
    </row>
    <row r="57" spans="1:41" ht="75" hidden="1" x14ac:dyDescent="0.25">
      <c r="A57" s="43" t="s">
        <v>152</v>
      </c>
      <c r="B57" s="60" t="s">
        <v>153</v>
      </c>
      <c r="C57" s="60">
        <v>329</v>
      </c>
      <c r="D57" s="227"/>
      <c r="E57" s="255"/>
      <c r="F57" s="43" t="s">
        <v>154</v>
      </c>
      <c r="G57" s="44" t="s">
        <v>169</v>
      </c>
      <c r="H57" s="33">
        <v>0.2</v>
      </c>
      <c r="I57" s="260"/>
      <c r="J57" s="33"/>
      <c r="K57" s="33"/>
      <c r="L57" s="33"/>
      <c r="M57" s="33"/>
      <c r="N57" s="33"/>
      <c r="O57" s="33"/>
      <c r="P57" s="33"/>
      <c r="Q57" s="33"/>
      <c r="R57" s="33"/>
      <c r="S57" s="33"/>
      <c r="T57" s="33"/>
      <c r="U57" s="33"/>
      <c r="V57" s="33"/>
      <c r="W57" s="33"/>
      <c r="X57" s="33">
        <v>0.3</v>
      </c>
      <c r="Y57" s="33"/>
      <c r="Z57" s="33">
        <v>0.7</v>
      </c>
      <c r="AA57" s="33"/>
      <c r="AB57" s="33"/>
      <c r="AC57" s="33"/>
      <c r="AD57" s="33"/>
      <c r="AE57" s="33"/>
      <c r="AF57" s="33"/>
      <c r="AG57" s="33"/>
      <c r="AH57" s="31">
        <f t="shared" si="0"/>
        <v>1</v>
      </c>
      <c r="AI57" s="64">
        <v>45139</v>
      </c>
      <c r="AJ57" s="64">
        <v>45199</v>
      </c>
      <c r="AK57" s="43" t="s">
        <v>170</v>
      </c>
      <c r="AL57" s="43" t="s">
        <v>157</v>
      </c>
      <c r="AM57" s="43" t="s">
        <v>158</v>
      </c>
      <c r="AN57" s="43" t="s">
        <v>159</v>
      </c>
      <c r="AO57" s="43" t="s">
        <v>160</v>
      </c>
    </row>
    <row r="58" spans="1:41" ht="75" hidden="1" x14ac:dyDescent="0.25">
      <c r="A58" s="43" t="s">
        <v>152</v>
      </c>
      <c r="B58" s="60" t="s">
        <v>153</v>
      </c>
      <c r="C58" s="60">
        <v>329</v>
      </c>
      <c r="D58" s="227"/>
      <c r="E58" s="255"/>
      <c r="F58" s="43" t="s">
        <v>154</v>
      </c>
      <c r="G58" s="43" t="s">
        <v>171</v>
      </c>
      <c r="H58" s="33">
        <v>0.1</v>
      </c>
      <c r="I58" s="260"/>
      <c r="J58" s="31">
        <v>0.05</v>
      </c>
      <c r="K58" s="31"/>
      <c r="L58" s="31">
        <v>0.05</v>
      </c>
      <c r="M58" s="31"/>
      <c r="N58" s="31">
        <v>0.09</v>
      </c>
      <c r="O58" s="31"/>
      <c r="P58" s="31">
        <v>0.09</v>
      </c>
      <c r="Q58" s="31"/>
      <c r="R58" s="31">
        <v>0.09</v>
      </c>
      <c r="S58" s="31"/>
      <c r="T58" s="31">
        <v>0.09</v>
      </c>
      <c r="U58" s="31"/>
      <c r="V58" s="31">
        <v>0.09</v>
      </c>
      <c r="W58" s="31"/>
      <c r="X58" s="31">
        <v>0.09</v>
      </c>
      <c r="Y58" s="31"/>
      <c r="Z58" s="31">
        <v>0.09</v>
      </c>
      <c r="AA58" s="31"/>
      <c r="AB58" s="31">
        <v>0.09</v>
      </c>
      <c r="AC58" s="31"/>
      <c r="AD58" s="31">
        <v>0.09</v>
      </c>
      <c r="AE58" s="31"/>
      <c r="AF58" s="31">
        <v>0.09</v>
      </c>
      <c r="AG58" s="33"/>
      <c r="AH58" s="31">
        <f t="shared" si="0"/>
        <v>0.99999999999999978</v>
      </c>
      <c r="AI58" s="64">
        <v>44928</v>
      </c>
      <c r="AJ58" s="64">
        <v>45291</v>
      </c>
      <c r="AK58" s="43" t="s">
        <v>172</v>
      </c>
      <c r="AL58" s="43" t="s">
        <v>157</v>
      </c>
      <c r="AM58" s="43" t="s">
        <v>158</v>
      </c>
      <c r="AN58" s="43" t="s">
        <v>159</v>
      </c>
      <c r="AO58" s="43" t="s">
        <v>160</v>
      </c>
    </row>
    <row r="59" spans="1:41" ht="75" hidden="1" x14ac:dyDescent="0.25">
      <c r="A59" s="43" t="s">
        <v>152</v>
      </c>
      <c r="B59" s="60" t="s">
        <v>153</v>
      </c>
      <c r="C59" s="60">
        <v>329</v>
      </c>
      <c r="D59" s="60" t="s">
        <v>70</v>
      </c>
      <c r="E59" s="60" t="s">
        <v>70</v>
      </c>
      <c r="F59" s="43" t="s">
        <v>175</v>
      </c>
      <c r="G59" s="43" t="s">
        <v>176</v>
      </c>
      <c r="H59" s="33">
        <v>0.5</v>
      </c>
      <c r="I59" s="229">
        <f>+H59+H60</f>
        <v>1</v>
      </c>
      <c r="J59" s="31">
        <v>0.05</v>
      </c>
      <c r="K59" s="31"/>
      <c r="L59" s="31">
        <v>0.05</v>
      </c>
      <c r="M59" s="31"/>
      <c r="N59" s="31">
        <v>0.09</v>
      </c>
      <c r="O59" s="31"/>
      <c r="P59" s="31">
        <v>0.09</v>
      </c>
      <c r="Q59" s="31"/>
      <c r="R59" s="31">
        <v>0.09</v>
      </c>
      <c r="S59" s="31"/>
      <c r="T59" s="31">
        <v>0.09</v>
      </c>
      <c r="U59" s="31"/>
      <c r="V59" s="31">
        <v>0.09</v>
      </c>
      <c r="W59" s="31"/>
      <c r="X59" s="31">
        <v>0.09</v>
      </c>
      <c r="Y59" s="31"/>
      <c r="Z59" s="31">
        <v>0.09</v>
      </c>
      <c r="AA59" s="31"/>
      <c r="AB59" s="31">
        <v>0.09</v>
      </c>
      <c r="AC59" s="31"/>
      <c r="AD59" s="31">
        <v>0.09</v>
      </c>
      <c r="AE59" s="31"/>
      <c r="AF59" s="31">
        <v>0.09</v>
      </c>
      <c r="AG59" s="33"/>
      <c r="AH59" s="31">
        <f t="shared" si="0"/>
        <v>0.99999999999999978</v>
      </c>
      <c r="AI59" s="64">
        <v>44928</v>
      </c>
      <c r="AJ59" s="64">
        <v>45291</v>
      </c>
      <c r="AK59" s="43" t="s">
        <v>177</v>
      </c>
      <c r="AL59" s="43" t="s">
        <v>157</v>
      </c>
      <c r="AM59" s="43" t="s">
        <v>158</v>
      </c>
      <c r="AN59" s="43" t="s">
        <v>159</v>
      </c>
      <c r="AO59" s="43" t="s">
        <v>160</v>
      </c>
    </row>
    <row r="60" spans="1:41" ht="75" hidden="1" x14ac:dyDescent="0.25">
      <c r="A60" s="43" t="s">
        <v>152</v>
      </c>
      <c r="B60" s="60" t="s">
        <v>153</v>
      </c>
      <c r="C60" s="60">
        <v>329</v>
      </c>
      <c r="D60" s="60" t="s">
        <v>70</v>
      </c>
      <c r="E60" s="60" t="s">
        <v>70</v>
      </c>
      <c r="F60" s="43" t="s">
        <v>175</v>
      </c>
      <c r="G60" s="43" t="s">
        <v>178</v>
      </c>
      <c r="H60" s="33">
        <v>0.5</v>
      </c>
      <c r="I60" s="231"/>
      <c r="J60" s="31">
        <v>0.05</v>
      </c>
      <c r="K60" s="31"/>
      <c r="L60" s="31">
        <v>0.05</v>
      </c>
      <c r="M60" s="31"/>
      <c r="N60" s="31">
        <v>0.09</v>
      </c>
      <c r="O60" s="31"/>
      <c r="P60" s="31">
        <v>0.09</v>
      </c>
      <c r="Q60" s="31"/>
      <c r="R60" s="31">
        <v>0.09</v>
      </c>
      <c r="S60" s="31"/>
      <c r="T60" s="31">
        <v>0.09</v>
      </c>
      <c r="U60" s="31"/>
      <c r="V60" s="31">
        <v>0.09</v>
      </c>
      <c r="W60" s="31"/>
      <c r="X60" s="31">
        <v>0.09</v>
      </c>
      <c r="Y60" s="31"/>
      <c r="Z60" s="31">
        <v>0.09</v>
      </c>
      <c r="AA60" s="31"/>
      <c r="AB60" s="31">
        <v>0.09</v>
      </c>
      <c r="AC60" s="31"/>
      <c r="AD60" s="31">
        <v>0.09</v>
      </c>
      <c r="AE60" s="31"/>
      <c r="AF60" s="31">
        <v>0.09</v>
      </c>
      <c r="AG60" s="33"/>
      <c r="AH60" s="31">
        <f t="shared" si="0"/>
        <v>0.99999999999999978</v>
      </c>
      <c r="AI60" s="64">
        <v>44928</v>
      </c>
      <c r="AJ60" s="64">
        <v>45291</v>
      </c>
      <c r="AK60" s="43" t="s">
        <v>179</v>
      </c>
      <c r="AL60" s="43" t="s">
        <v>157</v>
      </c>
      <c r="AM60" s="43" t="s">
        <v>158</v>
      </c>
      <c r="AN60" s="43" t="s">
        <v>159</v>
      </c>
      <c r="AO60" s="43" t="s">
        <v>160</v>
      </c>
    </row>
    <row r="61" spans="1:41" ht="60" hidden="1" x14ac:dyDescent="0.25">
      <c r="A61" s="43" t="s">
        <v>40</v>
      </c>
      <c r="B61" s="60" t="s">
        <v>41</v>
      </c>
      <c r="C61" s="60">
        <v>528</v>
      </c>
      <c r="D61" s="60" t="s">
        <v>70</v>
      </c>
      <c r="E61" s="60" t="s">
        <v>70</v>
      </c>
      <c r="F61" s="44" t="s">
        <v>721</v>
      </c>
      <c r="G61" s="44" t="s">
        <v>180</v>
      </c>
      <c r="H61" s="31">
        <v>0.2</v>
      </c>
      <c r="I61" s="260">
        <f>SUM(H61:H67)</f>
        <v>0.99999999999999989</v>
      </c>
      <c r="J61" s="31">
        <v>0.05</v>
      </c>
      <c r="K61" s="31"/>
      <c r="L61" s="31">
        <v>0.08</v>
      </c>
      <c r="M61" s="31"/>
      <c r="N61" s="31">
        <v>0.08</v>
      </c>
      <c r="O61" s="31"/>
      <c r="P61" s="31">
        <v>0.1</v>
      </c>
      <c r="Q61" s="31"/>
      <c r="R61" s="31">
        <v>0.1</v>
      </c>
      <c r="S61" s="31"/>
      <c r="T61" s="31">
        <v>0.09</v>
      </c>
      <c r="U61" s="31"/>
      <c r="V61" s="31">
        <v>0.09</v>
      </c>
      <c r="W61" s="31"/>
      <c r="X61" s="31">
        <v>0.09</v>
      </c>
      <c r="Y61" s="31"/>
      <c r="Z61" s="31">
        <v>0.08</v>
      </c>
      <c r="AA61" s="31"/>
      <c r="AB61" s="31">
        <v>0.08</v>
      </c>
      <c r="AC61" s="31"/>
      <c r="AD61" s="31">
        <v>0.08</v>
      </c>
      <c r="AE61" s="31"/>
      <c r="AF61" s="31">
        <v>0.08</v>
      </c>
      <c r="AG61" s="31"/>
      <c r="AH61" s="31">
        <f t="shared" si="0"/>
        <v>0.99999999999999978</v>
      </c>
      <c r="AI61" s="62">
        <v>44929</v>
      </c>
      <c r="AJ61" s="62">
        <v>45290</v>
      </c>
      <c r="AK61" s="44" t="s">
        <v>181</v>
      </c>
      <c r="AL61" s="44" t="s">
        <v>697</v>
      </c>
      <c r="AM61" s="25" t="s">
        <v>182</v>
      </c>
      <c r="AN61" s="25" t="s">
        <v>183</v>
      </c>
      <c r="AO61" s="25" t="s">
        <v>184</v>
      </c>
    </row>
    <row r="62" spans="1:41" ht="78" hidden="1" customHeight="1" x14ac:dyDescent="0.25">
      <c r="A62" s="43" t="s">
        <v>40</v>
      </c>
      <c r="B62" s="60" t="s">
        <v>41</v>
      </c>
      <c r="C62" s="60">
        <v>528</v>
      </c>
      <c r="D62" s="60" t="s">
        <v>70</v>
      </c>
      <c r="E62" s="60" t="s">
        <v>70</v>
      </c>
      <c r="F62" s="44" t="s">
        <v>721</v>
      </c>
      <c r="G62" s="44" t="s">
        <v>185</v>
      </c>
      <c r="H62" s="31">
        <v>0.2</v>
      </c>
      <c r="I62" s="260"/>
      <c r="J62" s="31">
        <v>0.08</v>
      </c>
      <c r="K62" s="31"/>
      <c r="L62" s="31">
        <v>0.08</v>
      </c>
      <c r="M62" s="31"/>
      <c r="N62" s="31">
        <v>0.09</v>
      </c>
      <c r="O62" s="31"/>
      <c r="P62" s="31">
        <v>0.09</v>
      </c>
      <c r="Q62" s="31"/>
      <c r="R62" s="31">
        <v>0.08</v>
      </c>
      <c r="S62" s="31"/>
      <c r="T62" s="31">
        <v>0.08</v>
      </c>
      <c r="U62" s="31"/>
      <c r="V62" s="31">
        <v>0.08</v>
      </c>
      <c r="W62" s="31"/>
      <c r="X62" s="31">
        <v>0.08</v>
      </c>
      <c r="Y62" s="31"/>
      <c r="Z62" s="31">
        <v>0.09</v>
      </c>
      <c r="AA62" s="31"/>
      <c r="AB62" s="31">
        <v>0.09</v>
      </c>
      <c r="AC62" s="31"/>
      <c r="AD62" s="31">
        <v>0.08</v>
      </c>
      <c r="AE62" s="31"/>
      <c r="AF62" s="31">
        <v>0.08</v>
      </c>
      <c r="AG62" s="31"/>
      <c r="AH62" s="31">
        <f t="shared" si="0"/>
        <v>0.99999999999999978</v>
      </c>
      <c r="AI62" s="62">
        <v>44929</v>
      </c>
      <c r="AJ62" s="62">
        <v>45290</v>
      </c>
      <c r="AK62" s="44" t="s">
        <v>186</v>
      </c>
      <c r="AL62" s="44" t="s">
        <v>697</v>
      </c>
      <c r="AM62" s="25" t="s">
        <v>182</v>
      </c>
      <c r="AN62" s="25" t="s">
        <v>183</v>
      </c>
      <c r="AO62" s="25" t="s">
        <v>184</v>
      </c>
    </row>
    <row r="63" spans="1:41" ht="60" hidden="1" x14ac:dyDescent="0.25">
      <c r="A63" s="43" t="s">
        <v>40</v>
      </c>
      <c r="B63" s="60" t="s">
        <v>41</v>
      </c>
      <c r="C63" s="60">
        <v>528</v>
      </c>
      <c r="D63" s="60" t="s">
        <v>70</v>
      </c>
      <c r="E63" s="60" t="s">
        <v>70</v>
      </c>
      <c r="F63" s="44" t="s">
        <v>721</v>
      </c>
      <c r="G63" s="44" t="s">
        <v>187</v>
      </c>
      <c r="H63" s="31">
        <v>0.1</v>
      </c>
      <c r="I63" s="260"/>
      <c r="J63" s="31">
        <v>0.08</v>
      </c>
      <c r="K63" s="31"/>
      <c r="L63" s="31">
        <v>0.08</v>
      </c>
      <c r="M63" s="31"/>
      <c r="N63" s="31">
        <v>0.09</v>
      </c>
      <c r="O63" s="31"/>
      <c r="P63" s="31">
        <v>0.09</v>
      </c>
      <c r="Q63" s="31"/>
      <c r="R63" s="31">
        <v>0.08</v>
      </c>
      <c r="S63" s="31"/>
      <c r="T63" s="31">
        <v>0.08</v>
      </c>
      <c r="U63" s="31"/>
      <c r="V63" s="31">
        <v>0.08</v>
      </c>
      <c r="W63" s="31"/>
      <c r="X63" s="31">
        <v>0.08</v>
      </c>
      <c r="Y63" s="31"/>
      <c r="Z63" s="31">
        <v>0.09</v>
      </c>
      <c r="AA63" s="31"/>
      <c r="AB63" s="31">
        <v>0.09</v>
      </c>
      <c r="AC63" s="31"/>
      <c r="AD63" s="31">
        <v>0.08</v>
      </c>
      <c r="AE63" s="31"/>
      <c r="AF63" s="31">
        <v>0.08</v>
      </c>
      <c r="AG63" s="31"/>
      <c r="AH63" s="31">
        <f t="shared" si="0"/>
        <v>0.99999999999999978</v>
      </c>
      <c r="AI63" s="62">
        <v>44929</v>
      </c>
      <c r="AJ63" s="62">
        <v>45290</v>
      </c>
      <c r="AK63" s="44" t="s">
        <v>188</v>
      </c>
      <c r="AL63" s="44" t="s">
        <v>697</v>
      </c>
      <c r="AM63" s="25" t="s">
        <v>182</v>
      </c>
      <c r="AN63" s="25" t="s">
        <v>183</v>
      </c>
      <c r="AO63" s="25" t="s">
        <v>184</v>
      </c>
    </row>
    <row r="64" spans="1:41" ht="136.5" hidden="1" customHeight="1" x14ac:dyDescent="0.25">
      <c r="A64" s="43" t="s">
        <v>40</v>
      </c>
      <c r="B64" s="60" t="s">
        <v>41</v>
      </c>
      <c r="C64" s="60">
        <v>528</v>
      </c>
      <c r="D64" s="60" t="s">
        <v>70</v>
      </c>
      <c r="E64" s="60" t="s">
        <v>70</v>
      </c>
      <c r="F64" s="44" t="s">
        <v>721</v>
      </c>
      <c r="G64" s="44" t="s">
        <v>189</v>
      </c>
      <c r="H64" s="31">
        <v>0.2</v>
      </c>
      <c r="I64" s="260"/>
      <c r="J64" s="31">
        <v>0.08</v>
      </c>
      <c r="K64" s="31"/>
      <c r="L64" s="31">
        <v>0.08</v>
      </c>
      <c r="M64" s="31"/>
      <c r="N64" s="31">
        <v>0.09</v>
      </c>
      <c r="O64" s="31"/>
      <c r="P64" s="31">
        <v>0.09</v>
      </c>
      <c r="Q64" s="31"/>
      <c r="R64" s="31">
        <v>0.08</v>
      </c>
      <c r="S64" s="31"/>
      <c r="T64" s="31">
        <v>0.08</v>
      </c>
      <c r="U64" s="31"/>
      <c r="V64" s="31">
        <v>0.08</v>
      </c>
      <c r="W64" s="31"/>
      <c r="X64" s="31">
        <v>0.08</v>
      </c>
      <c r="Y64" s="31"/>
      <c r="Z64" s="31">
        <v>0.09</v>
      </c>
      <c r="AA64" s="31"/>
      <c r="AB64" s="31">
        <v>0.09</v>
      </c>
      <c r="AC64" s="31"/>
      <c r="AD64" s="31">
        <v>0.08</v>
      </c>
      <c r="AE64" s="31"/>
      <c r="AF64" s="31">
        <v>0.08</v>
      </c>
      <c r="AG64" s="31"/>
      <c r="AH64" s="31">
        <f t="shared" si="0"/>
        <v>0.99999999999999978</v>
      </c>
      <c r="AI64" s="62">
        <v>44929</v>
      </c>
      <c r="AJ64" s="62">
        <v>45290</v>
      </c>
      <c r="AK64" s="44" t="s">
        <v>190</v>
      </c>
      <c r="AL64" s="44" t="s">
        <v>697</v>
      </c>
      <c r="AM64" s="25" t="s">
        <v>182</v>
      </c>
      <c r="AN64" s="25" t="s">
        <v>183</v>
      </c>
      <c r="AO64" s="25" t="s">
        <v>184</v>
      </c>
    </row>
    <row r="65" spans="1:41" ht="120" hidden="1" x14ac:dyDescent="0.25">
      <c r="A65" s="43" t="s">
        <v>40</v>
      </c>
      <c r="B65" s="60" t="s">
        <v>41</v>
      </c>
      <c r="C65" s="60">
        <v>528</v>
      </c>
      <c r="D65" s="60" t="s">
        <v>70</v>
      </c>
      <c r="E65" s="60" t="s">
        <v>70</v>
      </c>
      <c r="F65" s="44" t="s">
        <v>721</v>
      </c>
      <c r="G65" s="44" t="s">
        <v>191</v>
      </c>
      <c r="H65" s="31">
        <v>0.1</v>
      </c>
      <c r="I65" s="260"/>
      <c r="J65" s="31"/>
      <c r="K65" s="31"/>
      <c r="L65" s="31">
        <v>0.17</v>
      </c>
      <c r="M65" s="31"/>
      <c r="N65" s="31"/>
      <c r="O65" s="31"/>
      <c r="P65" s="31">
        <v>0.16</v>
      </c>
      <c r="Q65" s="31"/>
      <c r="R65" s="31"/>
      <c r="S65" s="31"/>
      <c r="T65" s="31">
        <v>0.17</v>
      </c>
      <c r="U65" s="31"/>
      <c r="V65" s="31"/>
      <c r="W65" s="31"/>
      <c r="X65" s="31">
        <v>0.16</v>
      </c>
      <c r="Y65" s="31"/>
      <c r="Z65" s="31"/>
      <c r="AA65" s="31"/>
      <c r="AB65" s="31">
        <v>0.17</v>
      </c>
      <c r="AC65" s="31"/>
      <c r="AD65" s="31"/>
      <c r="AE65" s="31"/>
      <c r="AF65" s="31">
        <v>0.17</v>
      </c>
      <c r="AG65" s="31"/>
      <c r="AH65" s="31">
        <f t="shared" si="0"/>
        <v>1</v>
      </c>
      <c r="AI65" s="62">
        <v>44929</v>
      </c>
      <c r="AJ65" s="62">
        <v>45290</v>
      </c>
      <c r="AK65" s="44" t="s">
        <v>192</v>
      </c>
      <c r="AL65" s="44" t="s">
        <v>697</v>
      </c>
      <c r="AM65" s="25" t="s">
        <v>182</v>
      </c>
      <c r="AN65" s="25" t="s">
        <v>183</v>
      </c>
      <c r="AO65" s="25" t="s">
        <v>184</v>
      </c>
    </row>
    <row r="66" spans="1:41" ht="75" hidden="1" x14ac:dyDescent="0.25">
      <c r="A66" s="43" t="s">
        <v>40</v>
      </c>
      <c r="B66" s="60" t="s">
        <v>41</v>
      </c>
      <c r="C66" s="60">
        <v>528</v>
      </c>
      <c r="D66" s="60" t="s">
        <v>70</v>
      </c>
      <c r="E66" s="60" t="s">
        <v>70</v>
      </c>
      <c r="F66" s="44" t="s">
        <v>721</v>
      </c>
      <c r="G66" s="44" t="s">
        <v>193</v>
      </c>
      <c r="H66" s="31">
        <v>0.1</v>
      </c>
      <c r="I66" s="260"/>
      <c r="J66" s="31"/>
      <c r="K66" s="31"/>
      <c r="L66" s="31"/>
      <c r="M66" s="31"/>
      <c r="N66" s="31"/>
      <c r="O66" s="31"/>
      <c r="P66" s="31"/>
      <c r="Q66" s="31"/>
      <c r="R66" s="31"/>
      <c r="S66" s="31"/>
      <c r="T66" s="31"/>
      <c r="U66" s="31"/>
      <c r="V66" s="31"/>
      <c r="W66" s="31"/>
      <c r="X66" s="31"/>
      <c r="Y66" s="31"/>
      <c r="Z66" s="31"/>
      <c r="AA66" s="31"/>
      <c r="AB66" s="31"/>
      <c r="AC66" s="31"/>
      <c r="AD66" s="31">
        <v>1</v>
      </c>
      <c r="AE66" s="31"/>
      <c r="AF66" s="31"/>
      <c r="AG66" s="31"/>
      <c r="AH66" s="31">
        <f t="shared" si="0"/>
        <v>1</v>
      </c>
      <c r="AI66" s="62">
        <v>45231</v>
      </c>
      <c r="AJ66" s="62">
        <v>45260</v>
      </c>
      <c r="AK66" s="44" t="s">
        <v>655</v>
      </c>
      <c r="AL66" s="44" t="s">
        <v>697</v>
      </c>
      <c r="AM66" s="25" t="s">
        <v>182</v>
      </c>
      <c r="AN66" s="25" t="s">
        <v>183</v>
      </c>
      <c r="AO66" s="25" t="s">
        <v>184</v>
      </c>
    </row>
    <row r="67" spans="1:41" ht="75" hidden="1" x14ac:dyDescent="0.25">
      <c r="A67" s="43" t="s">
        <v>40</v>
      </c>
      <c r="B67" s="60" t="s">
        <v>41</v>
      </c>
      <c r="C67" s="60">
        <v>528</v>
      </c>
      <c r="D67" s="60" t="s">
        <v>70</v>
      </c>
      <c r="E67" s="60" t="s">
        <v>70</v>
      </c>
      <c r="F67" s="44" t="s">
        <v>721</v>
      </c>
      <c r="G67" s="44" t="s">
        <v>194</v>
      </c>
      <c r="H67" s="31">
        <v>0.1</v>
      </c>
      <c r="I67" s="260"/>
      <c r="J67" s="31"/>
      <c r="K67" s="31"/>
      <c r="L67" s="31"/>
      <c r="M67" s="31"/>
      <c r="N67" s="31">
        <v>0.5</v>
      </c>
      <c r="O67" s="31"/>
      <c r="P67" s="31"/>
      <c r="Q67" s="31"/>
      <c r="R67" s="31"/>
      <c r="S67" s="31"/>
      <c r="T67" s="31"/>
      <c r="U67" s="31"/>
      <c r="V67" s="31"/>
      <c r="W67" s="31"/>
      <c r="X67" s="31"/>
      <c r="Y67" s="31"/>
      <c r="Z67" s="31">
        <v>0.5</v>
      </c>
      <c r="AA67" s="31"/>
      <c r="AB67" s="31"/>
      <c r="AC67" s="31"/>
      <c r="AD67" s="31"/>
      <c r="AE67" s="31"/>
      <c r="AF67" s="31"/>
      <c r="AG67" s="31"/>
      <c r="AH67" s="31">
        <f t="shared" si="0"/>
        <v>1</v>
      </c>
      <c r="AI67" s="62">
        <v>44986</v>
      </c>
      <c r="AJ67" s="62">
        <v>45229</v>
      </c>
      <c r="AK67" s="44" t="s">
        <v>195</v>
      </c>
      <c r="AL67" s="44" t="s">
        <v>697</v>
      </c>
      <c r="AM67" s="25" t="s">
        <v>182</v>
      </c>
      <c r="AN67" s="25" t="s">
        <v>183</v>
      </c>
      <c r="AO67" s="25" t="s">
        <v>184</v>
      </c>
    </row>
    <row r="68" spans="1:41" ht="90" hidden="1" x14ac:dyDescent="0.25">
      <c r="A68" s="43" t="s">
        <v>40</v>
      </c>
      <c r="B68" s="60" t="s">
        <v>41</v>
      </c>
      <c r="C68" s="60">
        <v>528</v>
      </c>
      <c r="D68" s="60">
        <v>1</v>
      </c>
      <c r="E68" s="60" t="s">
        <v>70</v>
      </c>
      <c r="F68" s="43" t="s">
        <v>196</v>
      </c>
      <c r="G68" s="43" t="s">
        <v>197</v>
      </c>
      <c r="H68" s="63">
        <v>0.5</v>
      </c>
      <c r="I68" s="244">
        <v>1</v>
      </c>
      <c r="J68" s="63"/>
      <c r="K68" s="60"/>
      <c r="L68" s="63">
        <v>0.09</v>
      </c>
      <c r="M68" s="60"/>
      <c r="N68" s="63">
        <v>0.09</v>
      </c>
      <c r="O68" s="60"/>
      <c r="P68" s="63">
        <v>0.09</v>
      </c>
      <c r="Q68" s="60"/>
      <c r="R68" s="63">
        <v>0.09</v>
      </c>
      <c r="S68" s="60"/>
      <c r="T68" s="63">
        <v>0.09</v>
      </c>
      <c r="U68" s="60"/>
      <c r="V68" s="63">
        <v>0.09</v>
      </c>
      <c r="W68" s="60"/>
      <c r="X68" s="63">
        <v>0.09</v>
      </c>
      <c r="Y68" s="60"/>
      <c r="Z68" s="63">
        <v>0.1</v>
      </c>
      <c r="AA68" s="60"/>
      <c r="AB68" s="63">
        <v>0.09</v>
      </c>
      <c r="AC68" s="60"/>
      <c r="AD68" s="63">
        <v>0.09</v>
      </c>
      <c r="AE68" s="60"/>
      <c r="AF68" s="63">
        <v>0.09</v>
      </c>
      <c r="AG68" s="60"/>
      <c r="AH68" s="31">
        <f t="shared" si="0"/>
        <v>0.99999999999999978</v>
      </c>
      <c r="AI68" s="64">
        <v>44958</v>
      </c>
      <c r="AJ68" s="64">
        <v>45291</v>
      </c>
      <c r="AK68" s="43" t="s">
        <v>198</v>
      </c>
      <c r="AL68" s="43" t="s">
        <v>541</v>
      </c>
      <c r="AM68" s="43" t="s">
        <v>199</v>
      </c>
      <c r="AN68" s="43" t="s">
        <v>200</v>
      </c>
      <c r="AO68" s="43" t="s">
        <v>200</v>
      </c>
    </row>
    <row r="69" spans="1:41" ht="91.5" hidden="1" customHeight="1" x14ac:dyDescent="0.25">
      <c r="A69" s="43" t="s">
        <v>40</v>
      </c>
      <c r="B69" s="60" t="s">
        <v>41</v>
      </c>
      <c r="C69" s="60">
        <v>528</v>
      </c>
      <c r="D69" s="60">
        <v>1</v>
      </c>
      <c r="E69" s="60" t="s">
        <v>70</v>
      </c>
      <c r="F69" s="43" t="s">
        <v>196</v>
      </c>
      <c r="G69" s="43" t="s">
        <v>201</v>
      </c>
      <c r="H69" s="63">
        <v>0.5</v>
      </c>
      <c r="I69" s="244"/>
      <c r="J69" s="60"/>
      <c r="K69" s="60"/>
      <c r="L69" s="60"/>
      <c r="M69" s="60"/>
      <c r="N69" s="63">
        <v>0.25</v>
      </c>
      <c r="O69" s="60"/>
      <c r="P69" s="60"/>
      <c r="Q69" s="60"/>
      <c r="R69" s="60"/>
      <c r="S69" s="60"/>
      <c r="T69" s="63">
        <v>0.25</v>
      </c>
      <c r="U69" s="60"/>
      <c r="V69" s="60"/>
      <c r="W69" s="60"/>
      <c r="X69" s="60"/>
      <c r="Y69" s="60"/>
      <c r="Z69" s="63">
        <v>0.25</v>
      </c>
      <c r="AA69" s="60"/>
      <c r="AB69" s="60"/>
      <c r="AC69" s="60"/>
      <c r="AD69" s="60"/>
      <c r="AE69" s="60"/>
      <c r="AF69" s="63">
        <v>0.25</v>
      </c>
      <c r="AG69" s="60"/>
      <c r="AH69" s="31">
        <f t="shared" si="0"/>
        <v>1</v>
      </c>
      <c r="AI69" s="64">
        <v>44958</v>
      </c>
      <c r="AJ69" s="64">
        <v>45291</v>
      </c>
      <c r="AK69" s="43" t="s">
        <v>202</v>
      </c>
      <c r="AL69" s="43" t="s">
        <v>541</v>
      </c>
      <c r="AM69" s="43" t="s">
        <v>199</v>
      </c>
      <c r="AN69" s="43" t="s">
        <v>200</v>
      </c>
      <c r="AO69" s="43" t="s">
        <v>200</v>
      </c>
    </row>
    <row r="70" spans="1:41" ht="75" hidden="1" x14ac:dyDescent="0.25">
      <c r="A70" s="43" t="s">
        <v>40</v>
      </c>
      <c r="B70" s="60" t="s">
        <v>203</v>
      </c>
      <c r="C70" s="60">
        <v>424</v>
      </c>
      <c r="D70" s="60" t="s">
        <v>70</v>
      </c>
      <c r="E70" s="60" t="s">
        <v>70</v>
      </c>
      <c r="F70" s="44" t="s">
        <v>204</v>
      </c>
      <c r="G70" s="43" t="s">
        <v>205</v>
      </c>
      <c r="H70" s="63">
        <v>0.16669999999999999</v>
      </c>
      <c r="I70" s="244">
        <f>+H70+H71+H72+H73+H74+H75</f>
        <v>0.99999999999999989</v>
      </c>
      <c r="J70" s="60"/>
      <c r="K70" s="60"/>
      <c r="L70" s="60"/>
      <c r="M70" s="60"/>
      <c r="N70" s="63">
        <v>0.3</v>
      </c>
      <c r="O70" s="60"/>
      <c r="P70" s="60"/>
      <c r="Q70" s="60"/>
      <c r="R70" s="60"/>
      <c r="S70" s="60"/>
      <c r="T70" s="63">
        <v>0.4</v>
      </c>
      <c r="U70" s="60"/>
      <c r="V70" s="60"/>
      <c r="W70" s="60"/>
      <c r="X70" s="60"/>
      <c r="Y70" s="60"/>
      <c r="Z70" s="63">
        <v>0.15</v>
      </c>
      <c r="AA70" s="60"/>
      <c r="AB70" s="60"/>
      <c r="AC70" s="60"/>
      <c r="AD70" s="60"/>
      <c r="AE70" s="60"/>
      <c r="AF70" s="63">
        <v>0.15</v>
      </c>
      <c r="AG70" s="60"/>
      <c r="AH70" s="31">
        <f t="shared" si="0"/>
        <v>1</v>
      </c>
      <c r="AI70" s="64">
        <v>44986</v>
      </c>
      <c r="AJ70" s="64">
        <v>45291</v>
      </c>
      <c r="AK70" s="43" t="s">
        <v>206</v>
      </c>
      <c r="AL70" s="43" t="s">
        <v>618</v>
      </c>
      <c r="AM70" s="43" t="s">
        <v>207</v>
      </c>
      <c r="AN70" s="43" t="s">
        <v>712</v>
      </c>
      <c r="AO70" s="43" t="s">
        <v>785</v>
      </c>
    </row>
    <row r="71" spans="1:41" ht="60" hidden="1" x14ac:dyDescent="0.25">
      <c r="A71" s="43" t="s">
        <v>40</v>
      </c>
      <c r="B71" s="60" t="s">
        <v>203</v>
      </c>
      <c r="C71" s="60">
        <v>424</v>
      </c>
      <c r="D71" s="60" t="s">
        <v>70</v>
      </c>
      <c r="E71" s="60" t="s">
        <v>70</v>
      </c>
      <c r="F71" s="43" t="s">
        <v>204</v>
      </c>
      <c r="G71" s="43" t="s">
        <v>208</v>
      </c>
      <c r="H71" s="63">
        <v>0.1666</v>
      </c>
      <c r="I71" s="237"/>
      <c r="J71" s="60"/>
      <c r="K71" s="60"/>
      <c r="L71" s="60"/>
      <c r="M71" s="60"/>
      <c r="N71" s="63">
        <v>0.25</v>
      </c>
      <c r="O71" s="60"/>
      <c r="P71" s="60"/>
      <c r="Q71" s="60"/>
      <c r="R71" s="60"/>
      <c r="S71" s="60"/>
      <c r="T71" s="63">
        <v>0.25</v>
      </c>
      <c r="U71" s="60"/>
      <c r="V71" s="60"/>
      <c r="W71" s="60"/>
      <c r="X71" s="60"/>
      <c r="Y71" s="60"/>
      <c r="Z71" s="63">
        <v>0.25</v>
      </c>
      <c r="AA71" s="60"/>
      <c r="AB71" s="60"/>
      <c r="AC71" s="60"/>
      <c r="AD71" s="60"/>
      <c r="AE71" s="60"/>
      <c r="AF71" s="63">
        <v>0.25</v>
      </c>
      <c r="AG71" s="60"/>
      <c r="AH71" s="31">
        <f t="shared" si="0"/>
        <v>1</v>
      </c>
      <c r="AI71" s="64">
        <v>44986</v>
      </c>
      <c r="AJ71" s="64">
        <v>45291</v>
      </c>
      <c r="AK71" s="43" t="s">
        <v>209</v>
      </c>
      <c r="AL71" s="43" t="s">
        <v>618</v>
      </c>
      <c r="AM71" s="43" t="s">
        <v>207</v>
      </c>
      <c r="AN71" s="43" t="s">
        <v>712</v>
      </c>
      <c r="AO71" s="43" t="s">
        <v>785</v>
      </c>
    </row>
    <row r="72" spans="1:41" ht="60" hidden="1" x14ac:dyDescent="0.25">
      <c r="A72" s="43" t="s">
        <v>40</v>
      </c>
      <c r="B72" s="60" t="s">
        <v>203</v>
      </c>
      <c r="C72" s="60">
        <v>424</v>
      </c>
      <c r="D72" s="60" t="s">
        <v>70</v>
      </c>
      <c r="E72" s="60" t="s">
        <v>70</v>
      </c>
      <c r="F72" s="43" t="s">
        <v>204</v>
      </c>
      <c r="G72" s="43" t="s">
        <v>747</v>
      </c>
      <c r="H72" s="63">
        <v>0.1666</v>
      </c>
      <c r="I72" s="237"/>
      <c r="J72" s="60"/>
      <c r="K72" s="60"/>
      <c r="L72" s="60"/>
      <c r="M72" s="60"/>
      <c r="N72" s="60"/>
      <c r="O72" s="60"/>
      <c r="P72" s="60"/>
      <c r="Q72" s="60"/>
      <c r="R72" s="60"/>
      <c r="S72" s="60"/>
      <c r="T72" s="60"/>
      <c r="U72" s="60"/>
      <c r="V72" s="63">
        <v>0.5</v>
      </c>
      <c r="W72" s="60"/>
      <c r="X72" s="60"/>
      <c r="Y72" s="60"/>
      <c r="Z72" s="60"/>
      <c r="AA72" s="60"/>
      <c r="AB72" s="60"/>
      <c r="AC72" s="60"/>
      <c r="AD72" s="63">
        <v>0.5</v>
      </c>
      <c r="AE72" s="60"/>
      <c r="AF72" s="60"/>
      <c r="AG72" s="60"/>
      <c r="AH72" s="31">
        <f t="shared" si="0"/>
        <v>1</v>
      </c>
      <c r="AI72" s="64">
        <v>45108</v>
      </c>
      <c r="AJ72" s="64">
        <v>45260</v>
      </c>
      <c r="AK72" s="43" t="s">
        <v>210</v>
      </c>
      <c r="AL72" s="43" t="s">
        <v>618</v>
      </c>
      <c r="AM72" s="43" t="s">
        <v>207</v>
      </c>
      <c r="AN72" s="43" t="s">
        <v>712</v>
      </c>
      <c r="AO72" s="43" t="s">
        <v>785</v>
      </c>
    </row>
    <row r="73" spans="1:41" ht="75" hidden="1" x14ac:dyDescent="0.25">
      <c r="A73" s="43" t="s">
        <v>40</v>
      </c>
      <c r="B73" s="60" t="s">
        <v>203</v>
      </c>
      <c r="C73" s="60">
        <v>424</v>
      </c>
      <c r="D73" s="60" t="s">
        <v>70</v>
      </c>
      <c r="E73" s="60" t="s">
        <v>70</v>
      </c>
      <c r="F73" s="43" t="s">
        <v>204</v>
      </c>
      <c r="G73" s="43" t="s">
        <v>211</v>
      </c>
      <c r="H73" s="63">
        <v>0.16669999999999999</v>
      </c>
      <c r="I73" s="237"/>
      <c r="J73" s="60"/>
      <c r="K73" s="60"/>
      <c r="L73" s="60"/>
      <c r="M73" s="60"/>
      <c r="N73" s="60"/>
      <c r="O73" s="60"/>
      <c r="P73" s="60"/>
      <c r="Q73" s="60"/>
      <c r="R73" s="60"/>
      <c r="S73" s="60"/>
      <c r="T73" s="60"/>
      <c r="U73" s="60"/>
      <c r="V73" s="63">
        <v>0.3</v>
      </c>
      <c r="W73" s="60"/>
      <c r="X73" s="60"/>
      <c r="Y73" s="60"/>
      <c r="Z73" s="60"/>
      <c r="AA73" s="60"/>
      <c r="AB73" s="63">
        <v>0.7</v>
      </c>
      <c r="AC73" s="60"/>
      <c r="AD73" s="60"/>
      <c r="AE73" s="60"/>
      <c r="AF73" s="60"/>
      <c r="AG73" s="60"/>
      <c r="AH73" s="31">
        <f t="shared" si="0"/>
        <v>1</v>
      </c>
      <c r="AI73" s="64">
        <v>45108</v>
      </c>
      <c r="AJ73" s="64">
        <v>45229</v>
      </c>
      <c r="AK73" s="43" t="s">
        <v>212</v>
      </c>
      <c r="AL73" s="43" t="s">
        <v>618</v>
      </c>
      <c r="AM73" s="43" t="s">
        <v>207</v>
      </c>
      <c r="AN73" s="43" t="s">
        <v>712</v>
      </c>
      <c r="AO73" s="43" t="s">
        <v>785</v>
      </c>
    </row>
    <row r="74" spans="1:41" ht="90" hidden="1" x14ac:dyDescent="0.25">
      <c r="A74" s="43" t="s">
        <v>40</v>
      </c>
      <c r="B74" s="60" t="s">
        <v>203</v>
      </c>
      <c r="C74" s="60">
        <v>424</v>
      </c>
      <c r="D74" s="60" t="s">
        <v>70</v>
      </c>
      <c r="E74" s="60" t="s">
        <v>70</v>
      </c>
      <c r="F74" s="43" t="s">
        <v>204</v>
      </c>
      <c r="G74" s="43" t="s">
        <v>213</v>
      </c>
      <c r="H74" s="63">
        <v>0.16669999999999999</v>
      </c>
      <c r="I74" s="237"/>
      <c r="J74" s="60"/>
      <c r="K74" s="60"/>
      <c r="L74" s="60"/>
      <c r="M74" s="60"/>
      <c r="N74" s="63">
        <v>0.25</v>
      </c>
      <c r="O74" s="60"/>
      <c r="P74" s="60"/>
      <c r="Q74" s="60"/>
      <c r="R74" s="60"/>
      <c r="S74" s="60"/>
      <c r="T74" s="63">
        <v>0.25</v>
      </c>
      <c r="U74" s="60"/>
      <c r="V74" s="60"/>
      <c r="W74" s="60"/>
      <c r="X74" s="60"/>
      <c r="Y74" s="60"/>
      <c r="Z74" s="63">
        <v>0.25</v>
      </c>
      <c r="AA74" s="60"/>
      <c r="AB74" s="60"/>
      <c r="AC74" s="60"/>
      <c r="AD74" s="60"/>
      <c r="AE74" s="60"/>
      <c r="AF74" s="63">
        <v>0.25</v>
      </c>
      <c r="AG74" s="60"/>
      <c r="AH74" s="31">
        <f t="shared" si="0"/>
        <v>1</v>
      </c>
      <c r="AI74" s="64">
        <v>44986</v>
      </c>
      <c r="AJ74" s="64">
        <v>45291</v>
      </c>
      <c r="AK74" s="43" t="s">
        <v>214</v>
      </c>
      <c r="AL74" s="43" t="s">
        <v>618</v>
      </c>
      <c r="AM74" s="43" t="s">
        <v>207</v>
      </c>
      <c r="AN74" s="43" t="s">
        <v>712</v>
      </c>
      <c r="AO74" s="43" t="s">
        <v>785</v>
      </c>
    </row>
    <row r="75" spans="1:41" ht="75" hidden="1" x14ac:dyDescent="0.25">
      <c r="A75" s="43" t="s">
        <v>40</v>
      </c>
      <c r="B75" s="60" t="s">
        <v>203</v>
      </c>
      <c r="C75" s="60">
        <v>424</v>
      </c>
      <c r="D75" s="60" t="s">
        <v>70</v>
      </c>
      <c r="E75" s="60" t="s">
        <v>70</v>
      </c>
      <c r="F75" s="43" t="s">
        <v>204</v>
      </c>
      <c r="G75" s="43" t="s">
        <v>215</v>
      </c>
      <c r="H75" s="63">
        <v>0.16669999999999999</v>
      </c>
      <c r="I75" s="237"/>
      <c r="J75" s="60"/>
      <c r="K75" s="60"/>
      <c r="L75" s="60"/>
      <c r="M75" s="60"/>
      <c r="N75" s="63">
        <v>0.25</v>
      </c>
      <c r="O75" s="60"/>
      <c r="P75" s="60"/>
      <c r="Q75" s="60"/>
      <c r="R75" s="60"/>
      <c r="S75" s="60"/>
      <c r="T75" s="63">
        <v>0.25</v>
      </c>
      <c r="U75" s="60"/>
      <c r="V75" s="60"/>
      <c r="W75" s="60"/>
      <c r="X75" s="60"/>
      <c r="Y75" s="60"/>
      <c r="Z75" s="63">
        <v>0.25</v>
      </c>
      <c r="AA75" s="60"/>
      <c r="AB75" s="60"/>
      <c r="AC75" s="60"/>
      <c r="AD75" s="60"/>
      <c r="AE75" s="60"/>
      <c r="AF75" s="63">
        <v>0.25</v>
      </c>
      <c r="AG75" s="60"/>
      <c r="AH75" s="31">
        <f t="shared" si="0"/>
        <v>1</v>
      </c>
      <c r="AI75" s="64">
        <v>44986</v>
      </c>
      <c r="AJ75" s="64">
        <v>45291</v>
      </c>
      <c r="AK75" s="43" t="s">
        <v>216</v>
      </c>
      <c r="AL75" s="43" t="s">
        <v>618</v>
      </c>
      <c r="AM75" s="43" t="s">
        <v>207</v>
      </c>
      <c r="AN75" s="43" t="s">
        <v>712</v>
      </c>
      <c r="AO75" s="43" t="s">
        <v>785</v>
      </c>
    </row>
    <row r="76" spans="1:41" ht="90.75" hidden="1" customHeight="1" x14ac:dyDescent="0.25">
      <c r="A76" s="43" t="s">
        <v>217</v>
      </c>
      <c r="B76" s="60" t="s">
        <v>218</v>
      </c>
      <c r="C76" s="60">
        <v>27</v>
      </c>
      <c r="D76" s="240">
        <v>0.2</v>
      </c>
      <c r="E76" s="276">
        <v>175000000</v>
      </c>
      <c r="F76" s="43" t="s">
        <v>656</v>
      </c>
      <c r="G76" s="43" t="s">
        <v>219</v>
      </c>
      <c r="H76" s="63">
        <v>0.18</v>
      </c>
      <c r="I76" s="244">
        <f>+H76+H77+H78+H79+H80+H81</f>
        <v>0.99999999999999989</v>
      </c>
      <c r="J76" s="31"/>
      <c r="K76" s="31"/>
      <c r="L76" s="31">
        <v>0.04</v>
      </c>
      <c r="M76" s="31"/>
      <c r="N76" s="31">
        <v>8.3000000000000004E-2</v>
      </c>
      <c r="O76" s="31"/>
      <c r="P76" s="31">
        <v>8.3000000000000004E-2</v>
      </c>
      <c r="Q76" s="31"/>
      <c r="R76" s="31">
        <v>8.3000000000000004E-2</v>
      </c>
      <c r="S76" s="31"/>
      <c r="T76" s="31">
        <v>0.15</v>
      </c>
      <c r="U76" s="31"/>
      <c r="V76" s="31">
        <v>8.3000000000000004E-2</v>
      </c>
      <c r="W76" s="31"/>
      <c r="X76" s="31">
        <v>8.3000000000000004E-2</v>
      </c>
      <c r="Y76" s="31"/>
      <c r="Z76" s="31">
        <v>0.15</v>
      </c>
      <c r="AA76" s="31"/>
      <c r="AB76" s="31">
        <v>8.3000000000000004E-2</v>
      </c>
      <c r="AC76" s="31"/>
      <c r="AD76" s="31">
        <v>8.3000000000000004E-2</v>
      </c>
      <c r="AE76" s="31"/>
      <c r="AF76" s="31">
        <v>8.3000000000000004E-2</v>
      </c>
      <c r="AG76" s="60"/>
      <c r="AH76" s="31">
        <f t="shared" ref="AH76:AH131" si="2">+J76+L76+N76+P76+R76+T76+V76+X76+Z76+AB76+AD76+AF76</f>
        <v>1.004</v>
      </c>
      <c r="AI76" s="64">
        <v>44958</v>
      </c>
      <c r="AJ76" s="64">
        <v>45260</v>
      </c>
      <c r="AK76" s="43" t="s">
        <v>220</v>
      </c>
      <c r="AL76" s="43" t="s">
        <v>221</v>
      </c>
      <c r="AM76" s="43" t="s">
        <v>222</v>
      </c>
      <c r="AN76" s="43" t="s">
        <v>748</v>
      </c>
      <c r="AO76" s="43" t="s">
        <v>223</v>
      </c>
    </row>
    <row r="77" spans="1:41" ht="135" hidden="1" x14ac:dyDescent="0.25">
      <c r="A77" s="43" t="s">
        <v>217</v>
      </c>
      <c r="B77" s="60" t="s">
        <v>218</v>
      </c>
      <c r="C77" s="60">
        <v>27</v>
      </c>
      <c r="D77" s="257"/>
      <c r="E77" s="271"/>
      <c r="F77" s="43" t="s">
        <v>656</v>
      </c>
      <c r="G77" s="43" t="s">
        <v>224</v>
      </c>
      <c r="H77" s="63">
        <v>0.18</v>
      </c>
      <c r="I77" s="244"/>
      <c r="J77" s="31"/>
      <c r="K77" s="31"/>
      <c r="L77" s="31">
        <v>0.04</v>
      </c>
      <c r="M77" s="31"/>
      <c r="N77" s="31">
        <v>8.3000000000000004E-2</v>
      </c>
      <c r="O77" s="31"/>
      <c r="P77" s="31">
        <v>8.3000000000000004E-2</v>
      </c>
      <c r="Q77" s="31"/>
      <c r="R77" s="31">
        <v>8.3000000000000004E-2</v>
      </c>
      <c r="S77" s="31"/>
      <c r="T77" s="31">
        <v>0.15</v>
      </c>
      <c r="U77" s="31"/>
      <c r="V77" s="31">
        <v>8.3000000000000004E-2</v>
      </c>
      <c r="W77" s="31"/>
      <c r="X77" s="31">
        <v>8.3000000000000004E-2</v>
      </c>
      <c r="Y77" s="31"/>
      <c r="Z77" s="31">
        <v>0.15</v>
      </c>
      <c r="AA77" s="31"/>
      <c r="AB77" s="31">
        <v>8.3000000000000004E-2</v>
      </c>
      <c r="AC77" s="31"/>
      <c r="AD77" s="31">
        <v>8.3000000000000004E-2</v>
      </c>
      <c r="AE77" s="31"/>
      <c r="AF77" s="31">
        <v>8.3000000000000004E-2</v>
      </c>
      <c r="AG77" s="60"/>
      <c r="AH77" s="31">
        <f t="shared" si="2"/>
        <v>1.004</v>
      </c>
      <c r="AI77" s="64">
        <v>44958</v>
      </c>
      <c r="AJ77" s="64">
        <v>45260</v>
      </c>
      <c r="AK77" s="43" t="s">
        <v>225</v>
      </c>
      <c r="AL77" s="43" t="s">
        <v>221</v>
      </c>
      <c r="AM77" s="43" t="s">
        <v>222</v>
      </c>
      <c r="AN77" s="43" t="s">
        <v>748</v>
      </c>
      <c r="AO77" s="43" t="s">
        <v>223</v>
      </c>
    </row>
    <row r="78" spans="1:41" ht="75" hidden="1" x14ac:dyDescent="0.25">
      <c r="A78" s="43" t="s">
        <v>217</v>
      </c>
      <c r="B78" s="60" t="s">
        <v>218</v>
      </c>
      <c r="C78" s="60">
        <v>27</v>
      </c>
      <c r="D78" s="257"/>
      <c r="E78" s="271"/>
      <c r="F78" s="43" t="s">
        <v>656</v>
      </c>
      <c r="G78" s="43" t="s">
        <v>226</v>
      </c>
      <c r="H78" s="63">
        <v>0.18</v>
      </c>
      <c r="I78" s="244"/>
      <c r="J78" s="31"/>
      <c r="K78" s="31"/>
      <c r="L78" s="31">
        <v>0.04</v>
      </c>
      <c r="M78" s="31"/>
      <c r="N78" s="31">
        <v>8.3000000000000004E-2</v>
      </c>
      <c r="O78" s="31"/>
      <c r="P78" s="31">
        <v>8.3000000000000004E-2</v>
      </c>
      <c r="Q78" s="31"/>
      <c r="R78" s="31">
        <v>8.3000000000000004E-2</v>
      </c>
      <c r="S78" s="31"/>
      <c r="T78" s="31">
        <v>0.15</v>
      </c>
      <c r="U78" s="31"/>
      <c r="V78" s="31">
        <v>8.3000000000000004E-2</v>
      </c>
      <c r="W78" s="31"/>
      <c r="X78" s="31">
        <v>8.3000000000000004E-2</v>
      </c>
      <c r="Y78" s="31"/>
      <c r="Z78" s="31">
        <v>0.15</v>
      </c>
      <c r="AA78" s="31"/>
      <c r="AB78" s="31">
        <v>8.3000000000000004E-2</v>
      </c>
      <c r="AC78" s="31"/>
      <c r="AD78" s="31">
        <v>8.3000000000000004E-2</v>
      </c>
      <c r="AE78" s="31"/>
      <c r="AF78" s="31">
        <v>8.3000000000000004E-2</v>
      </c>
      <c r="AG78" s="60"/>
      <c r="AH78" s="31">
        <f t="shared" si="2"/>
        <v>1.004</v>
      </c>
      <c r="AI78" s="64">
        <v>44958</v>
      </c>
      <c r="AJ78" s="64">
        <v>45260</v>
      </c>
      <c r="AK78" s="43" t="s">
        <v>227</v>
      </c>
      <c r="AL78" s="43" t="s">
        <v>221</v>
      </c>
      <c r="AM78" s="43" t="s">
        <v>222</v>
      </c>
      <c r="AN78" s="43" t="s">
        <v>748</v>
      </c>
      <c r="AO78" s="43" t="s">
        <v>223</v>
      </c>
    </row>
    <row r="79" spans="1:41" ht="75" hidden="1" x14ac:dyDescent="0.25">
      <c r="A79" s="43" t="s">
        <v>217</v>
      </c>
      <c r="B79" s="60" t="s">
        <v>218</v>
      </c>
      <c r="C79" s="60">
        <v>27</v>
      </c>
      <c r="D79" s="257"/>
      <c r="E79" s="271"/>
      <c r="F79" s="43" t="s">
        <v>656</v>
      </c>
      <c r="G79" s="43" t="s">
        <v>228</v>
      </c>
      <c r="H79" s="63">
        <v>0.18</v>
      </c>
      <c r="I79" s="244"/>
      <c r="J79" s="31"/>
      <c r="K79" s="31"/>
      <c r="L79" s="31">
        <v>0.04</v>
      </c>
      <c r="M79" s="31"/>
      <c r="N79" s="31">
        <v>8.3000000000000004E-2</v>
      </c>
      <c r="O79" s="31"/>
      <c r="P79" s="31">
        <v>8.3000000000000004E-2</v>
      </c>
      <c r="Q79" s="31"/>
      <c r="R79" s="31">
        <v>8.3000000000000004E-2</v>
      </c>
      <c r="S79" s="31"/>
      <c r="T79" s="31">
        <v>0.15</v>
      </c>
      <c r="U79" s="31"/>
      <c r="V79" s="31">
        <v>8.3000000000000004E-2</v>
      </c>
      <c r="W79" s="31"/>
      <c r="X79" s="31">
        <v>8.3000000000000004E-2</v>
      </c>
      <c r="Y79" s="31"/>
      <c r="Z79" s="31">
        <v>0.15</v>
      </c>
      <c r="AA79" s="31"/>
      <c r="AB79" s="31">
        <v>8.3000000000000004E-2</v>
      </c>
      <c r="AC79" s="31"/>
      <c r="AD79" s="31">
        <v>8.3000000000000004E-2</v>
      </c>
      <c r="AE79" s="31"/>
      <c r="AF79" s="31">
        <v>8.3000000000000004E-2</v>
      </c>
      <c r="AG79" s="60"/>
      <c r="AH79" s="31">
        <f t="shared" si="2"/>
        <v>1.004</v>
      </c>
      <c r="AI79" s="64">
        <v>44958</v>
      </c>
      <c r="AJ79" s="64">
        <v>45260</v>
      </c>
      <c r="AK79" s="43" t="s">
        <v>225</v>
      </c>
      <c r="AL79" s="43" t="s">
        <v>221</v>
      </c>
      <c r="AM79" s="43" t="s">
        <v>222</v>
      </c>
      <c r="AN79" s="43" t="s">
        <v>748</v>
      </c>
      <c r="AO79" s="43" t="s">
        <v>223</v>
      </c>
    </row>
    <row r="80" spans="1:41" ht="75" hidden="1" x14ac:dyDescent="0.25">
      <c r="A80" s="43" t="s">
        <v>217</v>
      </c>
      <c r="B80" s="60" t="s">
        <v>218</v>
      </c>
      <c r="C80" s="60">
        <v>27</v>
      </c>
      <c r="D80" s="257"/>
      <c r="E80" s="271"/>
      <c r="F80" s="43" t="s">
        <v>656</v>
      </c>
      <c r="G80" s="43" t="s">
        <v>229</v>
      </c>
      <c r="H80" s="63">
        <v>0.18</v>
      </c>
      <c r="I80" s="244"/>
      <c r="J80" s="31"/>
      <c r="K80" s="31"/>
      <c r="L80" s="31">
        <v>0.04</v>
      </c>
      <c r="M80" s="31"/>
      <c r="N80" s="31">
        <v>8.3000000000000004E-2</v>
      </c>
      <c r="O80" s="31"/>
      <c r="P80" s="31">
        <v>8.3000000000000004E-2</v>
      </c>
      <c r="Q80" s="31"/>
      <c r="R80" s="31">
        <v>8.3000000000000004E-2</v>
      </c>
      <c r="S80" s="31"/>
      <c r="T80" s="31">
        <v>0.15</v>
      </c>
      <c r="U80" s="31"/>
      <c r="V80" s="31">
        <v>8.3000000000000004E-2</v>
      </c>
      <c r="W80" s="31"/>
      <c r="X80" s="31">
        <v>8.3000000000000004E-2</v>
      </c>
      <c r="Y80" s="31"/>
      <c r="Z80" s="31">
        <v>0.15</v>
      </c>
      <c r="AA80" s="31"/>
      <c r="AB80" s="31">
        <v>8.3000000000000004E-2</v>
      </c>
      <c r="AC80" s="31"/>
      <c r="AD80" s="31">
        <v>8.3000000000000004E-2</v>
      </c>
      <c r="AE80" s="31"/>
      <c r="AF80" s="31">
        <v>8.3000000000000004E-2</v>
      </c>
      <c r="AG80" s="60"/>
      <c r="AH80" s="31">
        <f>+J80+L80+N80+P80+R80+T80+V80+X80+Z80+AB80+AD80+AF80</f>
        <v>1.004</v>
      </c>
      <c r="AI80" s="64">
        <v>44958</v>
      </c>
      <c r="AJ80" s="64">
        <v>45260</v>
      </c>
      <c r="AK80" s="43" t="s">
        <v>230</v>
      </c>
      <c r="AL80" s="43" t="s">
        <v>221</v>
      </c>
      <c r="AM80" s="43" t="s">
        <v>222</v>
      </c>
      <c r="AN80" s="43" t="s">
        <v>748</v>
      </c>
      <c r="AO80" s="43" t="s">
        <v>223</v>
      </c>
    </row>
    <row r="81" spans="1:41" ht="75" hidden="1" x14ac:dyDescent="0.25">
      <c r="A81" s="43" t="s">
        <v>217</v>
      </c>
      <c r="B81" s="60" t="s">
        <v>218</v>
      </c>
      <c r="C81" s="60">
        <v>27</v>
      </c>
      <c r="D81" s="258"/>
      <c r="E81" s="272"/>
      <c r="F81" s="43" t="s">
        <v>656</v>
      </c>
      <c r="G81" s="43" t="s">
        <v>231</v>
      </c>
      <c r="H81" s="63">
        <v>0.1</v>
      </c>
      <c r="I81" s="244"/>
      <c r="J81" s="31"/>
      <c r="K81" s="31"/>
      <c r="L81" s="31">
        <v>0.04</v>
      </c>
      <c r="M81" s="31"/>
      <c r="N81" s="31">
        <v>8.3000000000000004E-2</v>
      </c>
      <c r="O81" s="31"/>
      <c r="P81" s="31">
        <v>8.3000000000000004E-2</v>
      </c>
      <c r="Q81" s="31"/>
      <c r="R81" s="31">
        <v>8.3000000000000004E-2</v>
      </c>
      <c r="S81" s="31"/>
      <c r="T81" s="31">
        <v>0.15</v>
      </c>
      <c r="U81" s="31"/>
      <c r="V81" s="31">
        <v>8.3000000000000004E-2</v>
      </c>
      <c r="W81" s="31"/>
      <c r="X81" s="31">
        <v>8.3000000000000004E-2</v>
      </c>
      <c r="Y81" s="31"/>
      <c r="Z81" s="31">
        <v>0.15</v>
      </c>
      <c r="AA81" s="31"/>
      <c r="AB81" s="31">
        <v>8.3000000000000004E-2</v>
      </c>
      <c r="AC81" s="31"/>
      <c r="AD81" s="31">
        <v>8.3000000000000004E-2</v>
      </c>
      <c r="AE81" s="31"/>
      <c r="AF81" s="31">
        <v>8.3000000000000004E-2</v>
      </c>
      <c r="AG81" s="60"/>
      <c r="AH81" s="31">
        <f t="shared" si="2"/>
        <v>1.004</v>
      </c>
      <c r="AI81" s="64">
        <v>44958</v>
      </c>
      <c r="AJ81" s="64">
        <v>45260</v>
      </c>
      <c r="AK81" s="43" t="s">
        <v>232</v>
      </c>
      <c r="AL81" s="43" t="s">
        <v>221</v>
      </c>
      <c r="AM81" s="43" t="s">
        <v>222</v>
      </c>
      <c r="AN81" s="43" t="s">
        <v>748</v>
      </c>
      <c r="AO81" s="43" t="s">
        <v>223</v>
      </c>
    </row>
    <row r="82" spans="1:41" ht="75" hidden="1" x14ac:dyDescent="0.25">
      <c r="A82" s="43" t="s">
        <v>217</v>
      </c>
      <c r="B82" s="60" t="s">
        <v>218</v>
      </c>
      <c r="C82" s="60">
        <v>27</v>
      </c>
      <c r="D82" s="60" t="s">
        <v>70</v>
      </c>
      <c r="E82" s="51" t="s">
        <v>70</v>
      </c>
      <c r="F82" s="43" t="s">
        <v>233</v>
      </c>
      <c r="G82" s="43" t="s">
        <v>234</v>
      </c>
      <c r="H82" s="63">
        <v>1</v>
      </c>
      <c r="I82" s="63">
        <f>+H82</f>
        <v>1</v>
      </c>
      <c r="J82" s="60"/>
      <c r="K82" s="60"/>
      <c r="L82" s="60"/>
      <c r="M82" s="60"/>
      <c r="N82" s="60"/>
      <c r="O82" s="60"/>
      <c r="P82" s="60"/>
      <c r="Q82" s="60"/>
      <c r="R82" s="60"/>
      <c r="S82" s="60"/>
      <c r="T82" s="60"/>
      <c r="U82" s="60"/>
      <c r="V82" s="33">
        <v>0.33329999999999999</v>
      </c>
      <c r="W82" s="60"/>
      <c r="X82" s="33">
        <v>0.33329999999999999</v>
      </c>
      <c r="Y82" s="60"/>
      <c r="Z82" s="33">
        <v>0.33329999999999999</v>
      </c>
      <c r="AA82" s="60"/>
      <c r="AB82" s="60"/>
      <c r="AC82" s="60"/>
      <c r="AD82" s="60"/>
      <c r="AE82" s="60"/>
      <c r="AF82" s="60"/>
      <c r="AG82" s="60"/>
      <c r="AH82" s="31">
        <f t="shared" si="2"/>
        <v>0.99990000000000001</v>
      </c>
      <c r="AI82" s="64">
        <v>45108</v>
      </c>
      <c r="AJ82" s="64">
        <v>45199</v>
      </c>
      <c r="AK82" s="43" t="s">
        <v>235</v>
      </c>
      <c r="AL82" s="43" t="s">
        <v>221</v>
      </c>
      <c r="AM82" s="43" t="s">
        <v>222</v>
      </c>
      <c r="AN82" s="43" t="s">
        <v>748</v>
      </c>
      <c r="AO82" s="43" t="s">
        <v>223</v>
      </c>
    </row>
    <row r="83" spans="1:41" ht="75" hidden="1" x14ac:dyDescent="0.25">
      <c r="A83" s="43" t="s">
        <v>152</v>
      </c>
      <c r="B83" s="60" t="s">
        <v>153</v>
      </c>
      <c r="C83" s="60">
        <v>325</v>
      </c>
      <c r="D83" s="226">
        <v>37</v>
      </c>
      <c r="E83" s="254">
        <v>450125201</v>
      </c>
      <c r="F83" s="44" t="s">
        <v>236</v>
      </c>
      <c r="G83" s="44" t="s">
        <v>237</v>
      </c>
      <c r="H83" s="31">
        <v>0.2</v>
      </c>
      <c r="I83" s="260">
        <v>1</v>
      </c>
      <c r="J83" s="69"/>
      <c r="K83" s="69"/>
      <c r="L83" s="31">
        <v>1</v>
      </c>
      <c r="M83" s="69"/>
      <c r="N83" s="52"/>
      <c r="O83" s="69"/>
      <c r="P83" s="69"/>
      <c r="Q83" s="69"/>
      <c r="R83" s="69"/>
      <c r="S83" s="69"/>
      <c r="T83" s="69"/>
      <c r="U83" s="69"/>
      <c r="V83" s="69"/>
      <c r="W83" s="69"/>
      <c r="X83" s="69"/>
      <c r="Y83" s="69"/>
      <c r="Z83" s="69"/>
      <c r="AA83" s="69"/>
      <c r="AB83" s="69"/>
      <c r="AC83" s="69"/>
      <c r="AD83" s="69"/>
      <c r="AE83" s="69"/>
      <c r="AF83" s="69"/>
      <c r="AG83" s="69"/>
      <c r="AH83" s="31">
        <f t="shared" si="2"/>
        <v>1</v>
      </c>
      <c r="AI83" s="62">
        <v>44958</v>
      </c>
      <c r="AJ83" s="62">
        <v>44985</v>
      </c>
      <c r="AK83" s="44" t="s">
        <v>238</v>
      </c>
      <c r="AL83" s="44" t="s">
        <v>239</v>
      </c>
      <c r="AM83" s="44" t="s">
        <v>240</v>
      </c>
      <c r="AN83" s="43" t="s">
        <v>241</v>
      </c>
      <c r="AO83" s="43" t="s">
        <v>160</v>
      </c>
    </row>
    <row r="84" spans="1:41" ht="125.25" hidden="1" customHeight="1" x14ac:dyDescent="0.25">
      <c r="A84" s="43" t="s">
        <v>152</v>
      </c>
      <c r="B84" s="60" t="s">
        <v>153</v>
      </c>
      <c r="C84" s="60">
        <v>325</v>
      </c>
      <c r="D84" s="227"/>
      <c r="E84" s="255"/>
      <c r="F84" s="44" t="s">
        <v>236</v>
      </c>
      <c r="G84" s="44" t="s">
        <v>242</v>
      </c>
      <c r="H84" s="31">
        <v>0.1</v>
      </c>
      <c r="I84" s="260"/>
      <c r="J84" s="60"/>
      <c r="K84" s="60"/>
      <c r="L84" s="60"/>
      <c r="M84" s="60"/>
      <c r="N84" s="31">
        <v>0.3</v>
      </c>
      <c r="O84" s="60"/>
      <c r="P84" s="31">
        <v>0.3</v>
      </c>
      <c r="Q84" s="60"/>
      <c r="R84" s="31">
        <v>0.4</v>
      </c>
      <c r="S84" s="60"/>
      <c r="T84" s="60"/>
      <c r="U84" s="60"/>
      <c r="V84" s="60"/>
      <c r="W84" s="60"/>
      <c r="X84" s="60"/>
      <c r="Y84" s="60"/>
      <c r="Z84" s="60"/>
      <c r="AA84" s="60"/>
      <c r="AB84" s="60"/>
      <c r="AC84" s="60"/>
      <c r="AD84" s="60"/>
      <c r="AE84" s="60"/>
      <c r="AF84" s="60"/>
      <c r="AG84" s="60"/>
      <c r="AH84" s="31">
        <f t="shared" si="2"/>
        <v>1</v>
      </c>
      <c r="AI84" s="62">
        <v>44986</v>
      </c>
      <c r="AJ84" s="62">
        <v>45077</v>
      </c>
      <c r="AK84" s="44" t="s">
        <v>243</v>
      </c>
      <c r="AL84" s="44" t="s">
        <v>239</v>
      </c>
      <c r="AM84" s="44" t="s">
        <v>240</v>
      </c>
      <c r="AN84" s="43" t="s">
        <v>241</v>
      </c>
      <c r="AO84" s="43" t="s">
        <v>160</v>
      </c>
    </row>
    <row r="85" spans="1:41" ht="75" hidden="1" x14ac:dyDescent="0.25">
      <c r="A85" s="43" t="s">
        <v>152</v>
      </c>
      <c r="B85" s="60" t="s">
        <v>153</v>
      </c>
      <c r="C85" s="60">
        <v>325</v>
      </c>
      <c r="D85" s="227"/>
      <c r="E85" s="255"/>
      <c r="F85" s="44" t="s">
        <v>236</v>
      </c>
      <c r="G85" s="44" t="s">
        <v>244</v>
      </c>
      <c r="H85" s="31">
        <v>0.05</v>
      </c>
      <c r="I85" s="260"/>
      <c r="J85" s="60"/>
      <c r="K85" s="60"/>
      <c r="L85" s="31">
        <v>0.3</v>
      </c>
      <c r="M85" s="60"/>
      <c r="N85" s="31">
        <v>0.3</v>
      </c>
      <c r="O85" s="60"/>
      <c r="P85" s="31">
        <v>0.4</v>
      </c>
      <c r="Q85" s="60"/>
      <c r="R85" s="60"/>
      <c r="S85" s="60"/>
      <c r="T85" s="60"/>
      <c r="U85" s="60"/>
      <c r="V85" s="60"/>
      <c r="W85" s="60"/>
      <c r="X85" s="60"/>
      <c r="Y85" s="60"/>
      <c r="Z85" s="60"/>
      <c r="AA85" s="60"/>
      <c r="AB85" s="60"/>
      <c r="AC85" s="60"/>
      <c r="AD85" s="60"/>
      <c r="AE85" s="60"/>
      <c r="AF85" s="60"/>
      <c r="AG85" s="60"/>
      <c r="AH85" s="31">
        <f t="shared" si="2"/>
        <v>1</v>
      </c>
      <c r="AI85" s="62">
        <v>44958</v>
      </c>
      <c r="AJ85" s="62">
        <v>45046</v>
      </c>
      <c r="AK85" s="44" t="s">
        <v>245</v>
      </c>
      <c r="AL85" s="44" t="s">
        <v>239</v>
      </c>
      <c r="AM85" s="44" t="s">
        <v>240</v>
      </c>
      <c r="AN85" s="43" t="s">
        <v>241</v>
      </c>
      <c r="AO85" s="43" t="s">
        <v>160</v>
      </c>
    </row>
    <row r="86" spans="1:41" ht="75" hidden="1" x14ac:dyDescent="0.25">
      <c r="A86" s="43" t="s">
        <v>152</v>
      </c>
      <c r="B86" s="60" t="s">
        <v>153</v>
      </c>
      <c r="C86" s="60">
        <v>325</v>
      </c>
      <c r="D86" s="227"/>
      <c r="E86" s="255"/>
      <c r="F86" s="44" t="s">
        <v>236</v>
      </c>
      <c r="G86" s="44" t="s">
        <v>246</v>
      </c>
      <c r="H86" s="31">
        <v>0.05</v>
      </c>
      <c r="I86" s="260"/>
      <c r="J86" s="60"/>
      <c r="K86" s="60"/>
      <c r="L86" s="60"/>
      <c r="M86" s="60"/>
      <c r="N86" s="60"/>
      <c r="O86" s="60"/>
      <c r="P86" s="60"/>
      <c r="Q86" s="60"/>
      <c r="R86" s="60"/>
      <c r="S86" s="60"/>
      <c r="T86" s="63">
        <v>0.5</v>
      </c>
      <c r="U86" s="60"/>
      <c r="V86" s="63">
        <v>0.5</v>
      </c>
      <c r="W86" s="60"/>
      <c r="X86" s="60"/>
      <c r="Y86" s="60"/>
      <c r="Z86" s="60"/>
      <c r="AA86" s="60"/>
      <c r="AB86" s="60"/>
      <c r="AC86" s="60"/>
      <c r="AD86" s="60"/>
      <c r="AE86" s="60"/>
      <c r="AF86" s="60"/>
      <c r="AG86" s="60"/>
      <c r="AH86" s="31">
        <f t="shared" si="2"/>
        <v>1</v>
      </c>
      <c r="AI86" s="62">
        <v>45078</v>
      </c>
      <c r="AJ86" s="62">
        <v>45138</v>
      </c>
      <c r="AK86" s="44" t="s">
        <v>247</v>
      </c>
      <c r="AL86" s="44" t="s">
        <v>239</v>
      </c>
      <c r="AM86" s="44" t="s">
        <v>240</v>
      </c>
      <c r="AN86" s="43" t="s">
        <v>241</v>
      </c>
      <c r="AO86" s="43" t="s">
        <v>160</v>
      </c>
    </row>
    <row r="87" spans="1:41" ht="75" hidden="1" x14ac:dyDescent="0.25">
      <c r="A87" s="43" t="s">
        <v>152</v>
      </c>
      <c r="B87" s="60" t="s">
        <v>153</v>
      </c>
      <c r="C87" s="60">
        <v>325</v>
      </c>
      <c r="D87" s="227"/>
      <c r="E87" s="255"/>
      <c r="F87" s="44" t="s">
        <v>236</v>
      </c>
      <c r="G87" s="44" t="s">
        <v>248</v>
      </c>
      <c r="H87" s="31">
        <v>0.1</v>
      </c>
      <c r="I87" s="260"/>
      <c r="J87" s="60"/>
      <c r="K87" s="60"/>
      <c r="L87" s="60"/>
      <c r="M87" s="60"/>
      <c r="N87" s="60"/>
      <c r="O87" s="60"/>
      <c r="P87" s="60"/>
      <c r="Q87" s="60"/>
      <c r="R87" s="60"/>
      <c r="S87" s="60"/>
      <c r="T87" s="60"/>
      <c r="U87" s="60"/>
      <c r="V87" s="60"/>
      <c r="W87" s="60"/>
      <c r="X87" s="60"/>
      <c r="Y87" s="60"/>
      <c r="Z87" s="31">
        <v>0.3</v>
      </c>
      <c r="AA87" s="60"/>
      <c r="AB87" s="31">
        <v>0.3</v>
      </c>
      <c r="AC87" s="60"/>
      <c r="AD87" s="31">
        <v>0.4</v>
      </c>
      <c r="AE87" s="60"/>
      <c r="AF87" s="60"/>
      <c r="AG87" s="60"/>
      <c r="AH87" s="31">
        <f t="shared" si="2"/>
        <v>1</v>
      </c>
      <c r="AI87" s="62">
        <v>45170</v>
      </c>
      <c r="AJ87" s="62">
        <v>45260</v>
      </c>
      <c r="AK87" s="44" t="s">
        <v>249</v>
      </c>
      <c r="AL87" s="44" t="s">
        <v>239</v>
      </c>
      <c r="AM87" s="44" t="s">
        <v>240</v>
      </c>
      <c r="AN87" s="43" t="s">
        <v>241</v>
      </c>
      <c r="AO87" s="43" t="s">
        <v>160</v>
      </c>
    </row>
    <row r="88" spans="1:41" ht="75" hidden="1" x14ac:dyDescent="0.25">
      <c r="A88" s="43" t="s">
        <v>152</v>
      </c>
      <c r="B88" s="60" t="s">
        <v>153</v>
      </c>
      <c r="C88" s="60">
        <v>325</v>
      </c>
      <c r="D88" s="227"/>
      <c r="E88" s="255"/>
      <c r="F88" s="44" t="s">
        <v>236</v>
      </c>
      <c r="G88" s="44" t="s">
        <v>250</v>
      </c>
      <c r="H88" s="31">
        <v>0.4</v>
      </c>
      <c r="I88" s="260"/>
      <c r="J88" s="60"/>
      <c r="K88" s="60"/>
      <c r="L88" s="60"/>
      <c r="M88" s="60"/>
      <c r="N88" s="60"/>
      <c r="O88" s="60"/>
      <c r="P88" s="60"/>
      <c r="Q88" s="60"/>
      <c r="R88" s="60"/>
      <c r="S88" s="60"/>
      <c r="T88" s="60"/>
      <c r="U88" s="60"/>
      <c r="V88" s="60"/>
      <c r="W88" s="60"/>
      <c r="X88" s="60"/>
      <c r="Y88" s="60"/>
      <c r="Z88" s="60"/>
      <c r="AA88" s="60"/>
      <c r="AB88" s="31">
        <v>0.3</v>
      </c>
      <c r="AC88" s="60"/>
      <c r="AD88" s="31">
        <v>0.3</v>
      </c>
      <c r="AE88" s="60"/>
      <c r="AF88" s="31">
        <v>0.4</v>
      </c>
      <c r="AG88" s="60"/>
      <c r="AH88" s="31">
        <f t="shared" si="2"/>
        <v>1</v>
      </c>
      <c r="AI88" s="62">
        <v>45200</v>
      </c>
      <c r="AJ88" s="62">
        <v>45290</v>
      </c>
      <c r="AK88" s="44" t="s">
        <v>251</v>
      </c>
      <c r="AL88" s="44" t="s">
        <v>239</v>
      </c>
      <c r="AM88" s="44" t="s">
        <v>240</v>
      </c>
      <c r="AN88" s="43" t="s">
        <v>241</v>
      </c>
      <c r="AO88" s="43" t="s">
        <v>160</v>
      </c>
    </row>
    <row r="89" spans="1:41" ht="75" hidden="1" x14ac:dyDescent="0.25">
      <c r="A89" s="43" t="s">
        <v>152</v>
      </c>
      <c r="B89" s="60" t="s">
        <v>153</v>
      </c>
      <c r="C89" s="60">
        <v>325</v>
      </c>
      <c r="D89" s="228"/>
      <c r="E89" s="255"/>
      <c r="F89" s="44" t="s">
        <v>236</v>
      </c>
      <c r="G89" s="44" t="s">
        <v>252</v>
      </c>
      <c r="H89" s="31">
        <v>0.1</v>
      </c>
      <c r="I89" s="260"/>
      <c r="J89" s="60"/>
      <c r="K89" s="60"/>
      <c r="L89" s="60"/>
      <c r="M89" s="60"/>
      <c r="N89" s="60"/>
      <c r="O89" s="60"/>
      <c r="P89" s="60"/>
      <c r="Q89" s="60"/>
      <c r="R89" s="60"/>
      <c r="S89" s="60"/>
      <c r="T89" s="60"/>
      <c r="U89" s="60"/>
      <c r="V89" s="60"/>
      <c r="W89" s="60"/>
      <c r="X89" s="60"/>
      <c r="Y89" s="60"/>
      <c r="Z89" s="60"/>
      <c r="AA89" s="60"/>
      <c r="AB89" s="60"/>
      <c r="AC89" s="60"/>
      <c r="AD89" s="60"/>
      <c r="AE89" s="60"/>
      <c r="AF89" s="63">
        <v>1</v>
      </c>
      <c r="AG89" s="60"/>
      <c r="AH89" s="31">
        <f t="shared" si="2"/>
        <v>1</v>
      </c>
      <c r="AI89" s="62">
        <v>45261</v>
      </c>
      <c r="AJ89" s="62">
        <v>45290</v>
      </c>
      <c r="AK89" s="44" t="s">
        <v>253</v>
      </c>
      <c r="AL89" s="44" t="s">
        <v>239</v>
      </c>
      <c r="AM89" s="44" t="s">
        <v>240</v>
      </c>
      <c r="AN89" s="43" t="s">
        <v>241</v>
      </c>
      <c r="AO89" s="43" t="s">
        <v>160</v>
      </c>
    </row>
    <row r="90" spans="1:41" ht="75" hidden="1" x14ac:dyDescent="0.25">
      <c r="A90" s="43" t="s">
        <v>152</v>
      </c>
      <c r="B90" s="60" t="s">
        <v>153</v>
      </c>
      <c r="C90" s="60">
        <v>328</v>
      </c>
      <c r="D90" s="226">
        <v>30</v>
      </c>
      <c r="E90" s="255"/>
      <c r="F90" s="44" t="s">
        <v>254</v>
      </c>
      <c r="G90" s="44" t="s">
        <v>255</v>
      </c>
      <c r="H90" s="31">
        <v>0.2</v>
      </c>
      <c r="I90" s="244">
        <v>1</v>
      </c>
      <c r="J90" s="60"/>
      <c r="K90" s="60"/>
      <c r="L90" s="60"/>
      <c r="M90" s="60"/>
      <c r="N90" s="63">
        <v>0.2</v>
      </c>
      <c r="O90" s="60"/>
      <c r="P90" s="63">
        <v>0.2</v>
      </c>
      <c r="Q90" s="60"/>
      <c r="R90" s="63">
        <v>0.2</v>
      </c>
      <c r="S90" s="60"/>
      <c r="T90" s="63">
        <v>0.1</v>
      </c>
      <c r="U90" s="60"/>
      <c r="V90" s="63">
        <v>0.1</v>
      </c>
      <c r="W90" s="60"/>
      <c r="X90" s="63">
        <v>0.1</v>
      </c>
      <c r="Y90" s="60"/>
      <c r="Z90" s="63">
        <v>0.1</v>
      </c>
      <c r="AA90" s="60"/>
      <c r="AB90" s="63"/>
      <c r="AC90" s="60"/>
      <c r="AD90" s="60"/>
      <c r="AE90" s="60"/>
      <c r="AF90" s="63"/>
      <c r="AG90" s="60"/>
      <c r="AH90" s="31">
        <f t="shared" si="2"/>
        <v>1</v>
      </c>
      <c r="AI90" s="62">
        <v>44986</v>
      </c>
      <c r="AJ90" s="62">
        <v>45199</v>
      </c>
      <c r="AK90" s="44" t="s">
        <v>256</v>
      </c>
      <c r="AL90" s="44" t="s">
        <v>239</v>
      </c>
      <c r="AM90" s="44" t="s">
        <v>240</v>
      </c>
      <c r="AN90" s="43" t="s">
        <v>241</v>
      </c>
      <c r="AO90" s="43" t="s">
        <v>160</v>
      </c>
    </row>
    <row r="91" spans="1:41" ht="75" hidden="1" x14ac:dyDescent="0.25">
      <c r="A91" s="43" t="s">
        <v>152</v>
      </c>
      <c r="B91" s="60" t="s">
        <v>153</v>
      </c>
      <c r="C91" s="60">
        <v>328</v>
      </c>
      <c r="D91" s="227"/>
      <c r="E91" s="255"/>
      <c r="F91" s="44" t="s">
        <v>254</v>
      </c>
      <c r="G91" s="44" t="s">
        <v>257</v>
      </c>
      <c r="H91" s="31">
        <v>0.05</v>
      </c>
      <c r="I91" s="237"/>
      <c r="J91" s="60"/>
      <c r="K91" s="60"/>
      <c r="L91" s="60"/>
      <c r="M91" s="60"/>
      <c r="N91" s="60"/>
      <c r="O91" s="60"/>
      <c r="P91" s="63">
        <v>0.2</v>
      </c>
      <c r="Q91" s="60"/>
      <c r="R91" s="63">
        <v>0.2</v>
      </c>
      <c r="S91" s="60"/>
      <c r="T91" s="63">
        <v>0.2</v>
      </c>
      <c r="U91" s="60"/>
      <c r="V91" s="63">
        <v>0.1</v>
      </c>
      <c r="W91" s="60"/>
      <c r="X91" s="63">
        <v>0.1</v>
      </c>
      <c r="Y91" s="60"/>
      <c r="Z91" s="63">
        <v>0.1</v>
      </c>
      <c r="AA91" s="60"/>
      <c r="AB91" s="63">
        <v>0.1</v>
      </c>
      <c r="AC91" s="60"/>
      <c r="AD91" s="60"/>
      <c r="AE91" s="60"/>
      <c r="AF91" s="63"/>
      <c r="AG91" s="60"/>
      <c r="AH91" s="31">
        <f t="shared" si="2"/>
        <v>1</v>
      </c>
      <c r="AI91" s="62">
        <v>45017</v>
      </c>
      <c r="AJ91" s="62">
        <v>45230</v>
      </c>
      <c r="AK91" s="44" t="s">
        <v>258</v>
      </c>
      <c r="AL91" s="44" t="s">
        <v>239</v>
      </c>
      <c r="AM91" s="44" t="s">
        <v>240</v>
      </c>
      <c r="AN91" s="43" t="s">
        <v>241</v>
      </c>
      <c r="AO91" s="43" t="s">
        <v>160</v>
      </c>
    </row>
    <row r="92" spans="1:41" ht="75" hidden="1" x14ac:dyDescent="0.25">
      <c r="A92" s="43" t="s">
        <v>152</v>
      </c>
      <c r="B92" s="60" t="s">
        <v>153</v>
      </c>
      <c r="C92" s="60">
        <v>328</v>
      </c>
      <c r="D92" s="227"/>
      <c r="E92" s="255"/>
      <c r="F92" s="44" t="s">
        <v>254</v>
      </c>
      <c r="G92" s="44" t="s">
        <v>259</v>
      </c>
      <c r="H92" s="31">
        <v>0.4</v>
      </c>
      <c r="I92" s="237"/>
      <c r="J92" s="60"/>
      <c r="K92" s="60"/>
      <c r="L92" s="60"/>
      <c r="M92" s="60"/>
      <c r="N92" s="63">
        <v>0.1</v>
      </c>
      <c r="O92" s="60"/>
      <c r="P92" s="63">
        <v>0.1</v>
      </c>
      <c r="Q92" s="60"/>
      <c r="R92" s="63">
        <v>0.1</v>
      </c>
      <c r="S92" s="60"/>
      <c r="T92" s="63">
        <v>0.1</v>
      </c>
      <c r="U92" s="60"/>
      <c r="V92" s="63">
        <v>0.1</v>
      </c>
      <c r="W92" s="60"/>
      <c r="X92" s="63">
        <v>0.1</v>
      </c>
      <c r="Y92" s="60"/>
      <c r="Z92" s="63">
        <v>0.1</v>
      </c>
      <c r="AA92" s="60"/>
      <c r="AB92" s="63">
        <v>0.1</v>
      </c>
      <c r="AC92" s="60"/>
      <c r="AD92" s="63">
        <v>0.1</v>
      </c>
      <c r="AE92" s="60"/>
      <c r="AF92" s="63">
        <v>0.1</v>
      </c>
      <c r="AG92" s="60"/>
      <c r="AH92" s="31">
        <f t="shared" si="2"/>
        <v>0.99999999999999989</v>
      </c>
      <c r="AI92" s="62">
        <v>44986</v>
      </c>
      <c r="AJ92" s="62">
        <v>45290</v>
      </c>
      <c r="AK92" s="44" t="s">
        <v>260</v>
      </c>
      <c r="AL92" s="44" t="s">
        <v>239</v>
      </c>
      <c r="AM92" s="44" t="s">
        <v>240</v>
      </c>
      <c r="AN92" s="43" t="s">
        <v>241</v>
      </c>
      <c r="AO92" s="43" t="s">
        <v>160</v>
      </c>
    </row>
    <row r="93" spans="1:41" ht="75" hidden="1" x14ac:dyDescent="0.25">
      <c r="A93" s="43" t="s">
        <v>152</v>
      </c>
      <c r="B93" s="60" t="s">
        <v>153</v>
      </c>
      <c r="C93" s="60">
        <v>328</v>
      </c>
      <c r="D93" s="227"/>
      <c r="E93" s="255"/>
      <c r="F93" s="44" t="s">
        <v>254</v>
      </c>
      <c r="G93" s="44" t="s">
        <v>261</v>
      </c>
      <c r="H93" s="31">
        <v>0.3</v>
      </c>
      <c r="I93" s="237"/>
      <c r="J93" s="60"/>
      <c r="K93" s="60"/>
      <c r="L93" s="60"/>
      <c r="M93" s="60"/>
      <c r="N93" s="60"/>
      <c r="O93" s="60"/>
      <c r="P93" s="60"/>
      <c r="Q93" s="60"/>
      <c r="R93" s="60"/>
      <c r="S93" s="60"/>
      <c r="T93" s="63">
        <v>0.2</v>
      </c>
      <c r="U93" s="60"/>
      <c r="V93" s="63">
        <v>0.2</v>
      </c>
      <c r="W93" s="60"/>
      <c r="X93" s="63">
        <v>0.2</v>
      </c>
      <c r="Y93" s="60"/>
      <c r="Z93" s="63">
        <v>0.2</v>
      </c>
      <c r="AA93" s="60"/>
      <c r="AB93" s="63">
        <v>0.2</v>
      </c>
      <c r="AC93" s="60"/>
      <c r="AD93" s="60"/>
      <c r="AE93" s="60"/>
      <c r="AF93" s="63"/>
      <c r="AG93" s="60"/>
      <c r="AH93" s="31">
        <f t="shared" si="2"/>
        <v>1</v>
      </c>
      <c r="AI93" s="62">
        <v>45078</v>
      </c>
      <c r="AJ93" s="62">
        <v>45230</v>
      </c>
      <c r="AK93" s="44" t="s">
        <v>262</v>
      </c>
      <c r="AL93" s="44" t="s">
        <v>239</v>
      </c>
      <c r="AM93" s="44" t="s">
        <v>240</v>
      </c>
      <c r="AN93" s="43" t="s">
        <v>241</v>
      </c>
      <c r="AO93" s="43" t="s">
        <v>160</v>
      </c>
    </row>
    <row r="94" spans="1:41" ht="75" hidden="1" x14ac:dyDescent="0.25">
      <c r="A94" s="43" t="s">
        <v>152</v>
      </c>
      <c r="B94" s="60" t="s">
        <v>153</v>
      </c>
      <c r="C94" s="60">
        <v>328</v>
      </c>
      <c r="D94" s="228"/>
      <c r="E94" s="256"/>
      <c r="F94" s="44" t="s">
        <v>254</v>
      </c>
      <c r="G94" s="44" t="s">
        <v>263</v>
      </c>
      <c r="H94" s="31">
        <v>0.05</v>
      </c>
      <c r="I94" s="237"/>
      <c r="J94" s="60"/>
      <c r="K94" s="60"/>
      <c r="L94" s="60"/>
      <c r="M94" s="60"/>
      <c r="N94" s="60"/>
      <c r="O94" s="60"/>
      <c r="P94" s="60"/>
      <c r="Q94" s="60"/>
      <c r="R94" s="60"/>
      <c r="S94" s="60"/>
      <c r="T94" s="60"/>
      <c r="U94" s="60"/>
      <c r="V94" s="60"/>
      <c r="W94" s="60"/>
      <c r="X94" s="60"/>
      <c r="Y94" s="60"/>
      <c r="Z94" s="60"/>
      <c r="AA94" s="60"/>
      <c r="AB94" s="60"/>
      <c r="AC94" s="60"/>
      <c r="AD94" s="63">
        <v>1</v>
      </c>
      <c r="AE94" s="60"/>
      <c r="AF94" s="63"/>
      <c r="AG94" s="60"/>
      <c r="AH94" s="31">
        <f t="shared" si="2"/>
        <v>1</v>
      </c>
      <c r="AI94" s="62">
        <v>45231</v>
      </c>
      <c r="AJ94" s="62">
        <v>45260</v>
      </c>
      <c r="AK94" s="44" t="s">
        <v>264</v>
      </c>
      <c r="AL94" s="44" t="s">
        <v>239</v>
      </c>
      <c r="AM94" s="44" t="s">
        <v>240</v>
      </c>
      <c r="AN94" s="43" t="s">
        <v>241</v>
      </c>
      <c r="AO94" s="43" t="s">
        <v>160</v>
      </c>
    </row>
    <row r="95" spans="1:41" ht="75" hidden="1" x14ac:dyDescent="0.25">
      <c r="A95" s="43" t="s">
        <v>152</v>
      </c>
      <c r="B95" s="60" t="s">
        <v>153</v>
      </c>
      <c r="C95" s="60">
        <v>326</v>
      </c>
      <c r="D95" s="60" t="s">
        <v>70</v>
      </c>
      <c r="E95" s="60" t="s">
        <v>70</v>
      </c>
      <c r="F95" s="44" t="s">
        <v>265</v>
      </c>
      <c r="G95" s="44" t="s">
        <v>266</v>
      </c>
      <c r="H95" s="31">
        <v>0.11</v>
      </c>
      <c r="I95" s="244">
        <v>1</v>
      </c>
      <c r="J95" s="60"/>
      <c r="K95" s="60"/>
      <c r="L95" s="60"/>
      <c r="M95" s="60"/>
      <c r="N95" s="60"/>
      <c r="O95" s="60"/>
      <c r="P95" s="60"/>
      <c r="Q95" s="60"/>
      <c r="R95" s="63">
        <v>0.3</v>
      </c>
      <c r="S95" s="60"/>
      <c r="T95" s="60"/>
      <c r="U95" s="60"/>
      <c r="V95" s="60"/>
      <c r="W95" s="60"/>
      <c r="X95" s="60"/>
      <c r="Y95" s="60"/>
      <c r="Z95" s="63">
        <v>0.3</v>
      </c>
      <c r="AA95" s="60"/>
      <c r="AB95" s="60"/>
      <c r="AC95" s="60"/>
      <c r="AD95" s="60"/>
      <c r="AE95" s="60"/>
      <c r="AF95" s="63">
        <v>0.4</v>
      </c>
      <c r="AG95" s="60"/>
      <c r="AH95" s="31">
        <f t="shared" si="2"/>
        <v>1</v>
      </c>
      <c r="AI95" s="62">
        <v>45047</v>
      </c>
      <c r="AJ95" s="62">
        <v>45290</v>
      </c>
      <c r="AK95" s="44" t="s">
        <v>267</v>
      </c>
      <c r="AL95" s="44" t="s">
        <v>239</v>
      </c>
      <c r="AM95" s="44" t="s">
        <v>240</v>
      </c>
      <c r="AN95" s="43" t="s">
        <v>241</v>
      </c>
      <c r="AO95" s="25" t="s">
        <v>785</v>
      </c>
    </row>
    <row r="96" spans="1:41" ht="75" hidden="1" x14ac:dyDescent="0.25">
      <c r="A96" s="43" t="s">
        <v>152</v>
      </c>
      <c r="B96" s="60" t="s">
        <v>153</v>
      </c>
      <c r="C96" s="60">
        <v>326</v>
      </c>
      <c r="D96" s="60" t="s">
        <v>70</v>
      </c>
      <c r="E96" s="60" t="s">
        <v>70</v>
      </c>
      <c r="F96" s="44" t="s">
        <v>265</v>
      </c>
      <c r="G96" s="44" t="s">
        <v>268</v>
      </c>
      <c r="H96" s="31">
        <v>0.11</v>
      </c>
      <c r="I96" s="237"/>
      <c r="J96" s="31"/>
      <c r="K96" s="31"/>
      <c r="L96" s="31"/>
      <c r="M96" s="31"/>
      <c r="N96" s="31">
        <v>0.25</v>
      </c>
      <c r="O96" s="31"/>
      <c r="P96" s="31"/>
      <c r="Q96" s="31"/>
      <c r="R96" s="31"/>
      <c r="S96" s="31"/>
      <c r="T96" s="31">
        <v>0.25</v>
      </c>
      <c r="U96" s="31"/>
      <c r="V96" s="31"/>
      <c r="W96" s="31"/>
      <c r="X96" s="31"/>
      <c r="Y96" s="31"/>
      <c r="Z96" s="31">
        <v>0.25</v>
      </c>
      <c r="AA96" s="31"/>
      <c r="AB96" s="31"/>
      <c r="AC96" s="31"/>
      <c r="AD96" s="31"/>
      <c r="AE96" s="31"/>
      <c r="AF96" s="31">
        <v>0.25</v>
      </c>
      <c r="AG96" s="60"/>
      <c r="AH96" s="31">
        <f t="shared" si="2"/>
        <v>1</v>
      </c>
      <c r="AI96" s="62">
        <v>44986</v>
      </c>
      <c r="AJ96" s="62">
        <v>45290</v>
      </c>
      <c r="AK96" s="44" t="s">
        <v>269</v>
      </c>
      <c r="AL96" s="44" t="s">
        <v>239</v>
      </c>
      <c r="AM96" s="44" t="s">
        <v>240</v>
      </c>
      <c r="AN96" s="43" t="s">
        <v>241</v>
      </c>
      <c r="AO96" s="25" t="s">
        <v>785</v>
      </c>
    </row>
    <row r="97" spans="1:41" ht="75" hidden="1" x14ac:dyDescent="0.25">
      <c r="A97" s="43" t="s">
        <v>152</v>
      </c>
      <c r="B97" s="60" t="s">
        <v>153</v>
      </c>
      <c r="C97" s="60">
        <v>326</v>
      </c>
      <c r="D97" s="60" t="s">
        <v>70</v>
      </c>
      <c r="E97" s="60" t="s">
        <v>70</v>
      </c>
      <c r="F97" s="44" t="s">
        <v>265</v>
      </c>
      <c r="G97" s="44" t="s">
        <v>270</v>
      </c>
      <c r="H97" s="31">
        <v>0.11</v>
      </c>
      <c r="I97" s="237"/>
      <c r="J97" s="31">
        <v>8.3000000000000004E-2</v>
      </c>
      <c r="K97" s="31"/>
      <c r="L97" s="31">
        <v>8.3000000000000004E-2</v>
      </c>
      <c r="M97" s="31"/>
      <c r="N97" s="31">
        <v>8.3000000000000004E-2</v>
      </c>
      <c r="O97" s="31"/>
      <c r="P97" s="31">
        <v>8.3000000000000004E-2</v>
      </c>
      <c r="Q97" s="31"/>
      <c r="R97" s="31">
        <v>8.3000000000000004E-2</v>
      </c>
      <c r="S97" s="31"/>
      <c r="T97" s="31">
        <v>8.3000000000000004E-2</v>
      </c>
      <c r="U97" s="31"/>
      <c r="V97" s="31">
        <v>8.3000000000000004E-2</v>
      </c>
      <c r="W97" s="31"/>
      <c r="X97" s="31">
        <v>8.3000000000000004E-2</v>
      </c>
      <c r="Y97" s="31"/>
      <c r="Z97" s="31">
        <v>8.3000000000000004E-2</v>
      </c>
      <c r="AA97" s="31"/>
      <c r="AB97" s="31">
        <v>8.3000000000000004E-2</v>
      </c>
      <c r="AC97" s="31"/>
      <c r="AD97" s="31">
        <v>8.3000000000000004E-2</v>
      </c>
      <c r="AE97" s="31"/>
      <c r="AF97" s="31">
        <v>8.3000000000000004E-2</v>
      </c>
      <c r="AG97" s="60"/>
      <c r="AH97" s="31">
        <f t="shared" si="2"/>
        <v>0.99599999999999989</v>
      </c>
      <c r="AI97" s="62">
        <v>44927</v>
      </c>
      <c r="AJ97" s="62">
        <v>45290</v>
      </c>
      <c r="AK97" s="44" t="s">
        <v>271</v>
      </c>
      <c r="AL97" s="44" t="s">
        <v>239</v>
      </c>
      <c r="AM97" s="44" t="s">
        <v>240</v>
      </c>
      <c r="AN97" s="43" t="s">
        <v>241</v>
      </c>
      <c r="AO97" s="25" t="s">
        <v>785</v>
      </c>
    </row>
    <row r="98" spans="1:41" ht="75" hidden="1" x14ac:dyDescent="0.25">
      <c r="A98" s="43" t="s">
        <v>152</v>
      </c>
      <c r="B98" s="60" t="s">
        <v>153</v>
      </c>
      <c r="C98" s="60">
        <v>326</v>
      </c>
      <c r="D98" s="60" t="s">
        <v>70</v>
      </c>
      <c r="E98" s="60" t="s">
        <v>70</v>
      </c>
      <c r="F98" s="44" t="s">
        <v>265</v>
      </c>
      <c r="G98" s="44" t="s">
        <v>272</v>
      </c>
      <c r="H98" s="31">
        <v>0.12</v>
      </c>
      <c r="I98" s="237"/>
      <c r="J98" s="60"/>
      <c r="K98" s="60"/>
      <c r="L98" s="60"/>
      <c r="M98" s="60"/>
      <c r="N98" s="63">
        <v>0.25</v>
      </c>
      <c r="O98" s="60"/>
      <c r="P98" s="60"/>
      <c r="Q98" s="60"/>
      <c r="R98" s="60"/>
      <c r="S98" s="60"/>
      <c r="T98" s="63">
        <v>0.25</v>
      </c>
      <c r="U98" s="60"/>
      <c r="V98" s="60"/>
      <c r="W98" s="60"/>
      <c r="X98" s="60"/>
      <c r="Y98" s="60"/>
      <c r="Z98" s="63">
        <v>0.25</v>
      </c>
      <c r="AA98" s="60"/>
      <c r="AB98" s="60"/>
      <c r="AC98" s="60"/>
      <c r="AD98" s="60"/>
      <c r="AE98" s="60"/>
      <c r="AF98" s="63">
        <v>0.25</v>
      </c>
      <c r="AG98" s="60"/>
      <c r="AH98" s="31">
        <f t="shared" si="2"/>
        <v>1</v>
      </c>
      <c r="AI98" s="62">
        <v>44986</v>
      </c>
      <c r="AJ98" s="62">
        <v>45290</v>
      </c>
      <c r="AK98" s="44" t="s">
        <v>273</v>
      </c>
      <c r="AL98" s="44" t="s">
        <v>239</v>
      </c>
      <c r="AM98" s="44" t="s">
        <v>240</v>
      </c>
      <c r="AN98" s="43" t="s">
        <v>241</v>
      </c>
      <c r="AO98" s="25" t="s">
        <v>785</v>
      </c>
    </row>
    <row r="99" spans="1:41" ht="75" hidden="1" x14ac:dyDescent="0.25">
      <c r="A99" s="43" t="s">
        <v>152</v>
      </c>
      <c r="B99" s="60" t="s">
        <v>153</v>
      </c>
      <c r="C99" s="60">
        <v>326</v>
      </c>
      <c r="D99" s="60" t="s">
        <v>70</v>
      </c>
      <c r="E99" s="60" t="s">
        <v>70</v>
      </c>
      <c r="F99" s="44" t="s">
        <v>265</v>
      </c>
      <c r="G99" s="44" t="s">
        <v>274</v>
      </c>
      <c r="H99" s="31">
        <v>0.11</v>
      </c>
      <c r="I99" s="237"/>
      <c r="J99" s="60"/>
      <c r="K99" s="60"/>
      <c r="L99" s="60"/>
      <c r="M99" s="60"/>
      <c r="N99" s="31">
        <v>0.1</v>
      </c>
      <c r="O99" s="31"/>
      <c r="P99" s="31">
        <v>0.1</v>
      </c>
      <c r="Q99" s="31"/>
      <c r="R99" s="31">
        <v>0.1</v>
      </c>
      <c r="S99" s="31"/>
      <c r="T99" s="31">
        <v>0.1</v>
      </c>
      <c r="U99" s="31"/>
      <c r="V99" s="31">
        <v>0.1</v>
      </c>
      <c r="W99" s="31"/>
      <c r="X99" s="31">
        <v>0.1</v>
      </c>
      <c r="Y99" s="31"/>
      <c r="Z99" s="31">
        <v>0.1</v>
      </c>
      <c r="AA99" s="31"/>
      <c r="AB99" s="31">
        <v>0.1</v>
      </c>
      <c r="AC99" s="31"/>
      <c r="AD99" s="31">
        <v>0.1</v>
      </c>
      <c r="AE99" s="31"/>
      <c r="AF99" s="31">
        <v>0.1</v>
      </c>
      <c r="AG99" s="60"/>
      <c r="AH99" s="31">
        <f t="shared" si="2"/>
        <v>0.99999999999999989</v>
      </c>
      <c r="AI99" s="62">
        <v>44986</v>
      </c>
      <c r="AJ99" s="62">
        <v>45290</v>
      </c>
      <c r="AK99" s="44" t="s">
        <v>275</v>
      </c>
      <c r="AL99" s="44" t="s">
        <v>239</v>
      </c>
      <c r="AM99" s="44" t="s">
        <v>240</v>
      </c>
      <c r="AN99" s="43" t="s">
        <v>241</v>
      </c>
      <c r="AO99" s="25" t="s">
        <v>785</v>
      </c>
    </row>
    <row r="100" spans="1:41" ht="90" hidden="1" x14ac:dyDescent="0.25">
      <c r="A100" s="43" t="s">
        <v>152</v>
      </c>
      <c r="B100" s="60" t="s">
        <v>153</v>
      </c>
      <c r="C100" s="60">
        <v>326</v>
      </c>
      <c r="D100" s="60" t="s">
        <v>70</v>
      </c>
      <c r="E100" s="60" t="s">
        <v>70</v>
      </c>
      <c r="F100" s="44" t="s">
        <v>265</v>
      </c>
      <c r="G100" s="44" t="s">
        <v>276</v>
      </c>
      <c r="H100" s="31">
        <v>0.11</v>
      </c>
      <c r="I100" s="237"/>
      <c r="J100" s="60"/>
      <c r="K100" s="60"/>
      <c r="L100" s="60"/>
      <c r="M100" s="60"/>
      <c r="N100" s="31">
        <v>0.1</v>
      </c>
      <c r="O100" s="31"/>
      <c r="P100" s="31">
        <v>0.1</v>
      </c>
      <c r="Q100" s="31"/>
      <c r="R100" s="31">
        <v>0.1</v>
      </c>
      <c r="S100" s="31"/>
      <c r="T100" s="31">
        <v>0.1</v>
      </c>
      <c r="U100" s="31"/>
      <c r="V100" s="31">
        <v>0.1</v>
      </c>
      <c r="W100" s="31"/>
      <c r="X100" s="31">
        <v>0.1</v>
      </c>
      <c r="Y100" s="31"/>
      <c r="Z100" s="31">
        <v>0.1</v>
      </c>
      <c r="AA100" s="31"/>
      <c r="AB100" s="31">
        <v>0.1</v>
      </c>
      <c r="AC100" s="31"/>
      <c r="AD100" s="31">
        <v>0.1</v>
      </c>
      <c r="AE100" s="31"/>
      <c r="AF100" s="31">
        <v>0.1</v>
      </c>
      <c r="AG100" s="60"/>
      <c r="AH100" s="31">
        <f t="shared" si="2"/>
        <v>0.99999999999999989</v>
      </c>
      <c r="AI100" s="62">
        <v>44986</v>
      </c>
      <c r="AJ100" s="62">
        <v>45290</v>
      </c>
      <c r="AK100" s="44" t="s">
        <v>277</v>
      </c>
      <c r="AL100" s="44" t="s">
        <v>239</v>
      </c>
      <c r="AM100" s="44" t="s">
        <v>240</v>
      </c>
      <c r="AN100" s="43" t="s">
        <v>241</v>
      </c>
      <c r="AO100" s="25" t="s">
        <v>785</v>
      </c>
    </row>
    <row r="101" spans="1:41" ht="75" hidden="1" x14ac:dyDescent="0.25">
      <c r="A101" s="43" t="s">
        <v>152</v>
      </c>
      <c r="B101" s="60" t="s">
        <v>153</v>
      </c>
      <c r="C101" s="60">
        <v>326</v>
      </c>
      <c r="D101" s="60" t="s">
        <v>70</v>
      </c>
      <c r="E101" s="60" t="s">
        <v>70</v>
      </c>
      <c r="F101" s="44" t="s">
        <v>265</v>
      </c>
      <c r="G101" s="44" t="s">
        <v>278</v>
      </c>
      <c r="H101" s="31">
        <v>0.11</v>
      </c>
      <c r="I101" s="237"/>
      <c r="J101" s="60"/>
      <c r="K101" s="60"/>
      <c r="L101" s="60"/>
      <c r="M101" s="60"/>
      <c r="N101" s="60"/>
      <c r="O101" s="60"/>
      <c r="P101" s="60"/>
      <c r="Q101" s="60"/>
      <c r="R101" s="63">
        <v>0.3</v>
      </c>
      <c r="S101" s="60"/>
      <c r="T101" s="60"/>
      <c r="U101" s="60"/>
      <c r="V101" s="60"/>
      <c r="W101" s="60"/>
      <c r="X101" s="60"/>
      <c r="Y101" s="60"/>
      <c r="Z101" s="63">
        <v>0.3</v>
      </c>
      <c r="AA101" s="60"/>
      <c r="AB101" s="60"/>
      <c r="AC101" s="60"/>
      <c r="AD101" s="60"/>
      <c r="AE101" s="60"/>
      <c r="AF101" s="63">
        <v>0.4</v>
      </c>
      <c r="AG101" s="60"/>
      <c r="AH101" s="31">
        <f t="shared" si="2"/>
        <v>1</v>
      </c>
      <c r="AI101" s="62">
        <v>45047</v>
      </c>
      <c r="AJ101" s="62">
        <v>45290</v>
      </c>
      <c r="AK101" s="44" t="s">
        <v>279</v>
      </c>
      <c r="AL101" s="44" t="s">
        <v>239</v>
      </c>
      <c r="AM101" s="44" t="s">
        <v>240</v>
      </c>
      <c r="AN101" s="43" t="s">
        <v>241</v>
      </c>
      <c r="AO101" s="25" t="s">
        <v>785</v>
      </c>
    </row>
    <row r="102" spans="1:41" ht="90" hidden="1" x14ac:dyDescent="0.25">
      <c r="A102" s="43" t="s">
        <v>152</v>
      </c>
      <c r="B102" s="60" t="s">
        <v>153</v>
      </c>
      <c r="C102" s="60">
        <v>326</v>
      </c>
      <c r="D102" s="60" t="s">
        <v>70</v>
      </c>
      <c r="E102" s="60" t="s">
        <v>70</v>
      </c>
      <c r="F102" s="44" t="s">
        <v>265</v>
      </c>
      <c r="G102" s="44" t="s">
        <v>280</v>
      </c>
      <c r="H102" s="31">
        <v>0.11</v>
      </c>
      <c r="I102" s="237"/>
      <c r="J102" s="60"/>
      <c r="K102" s="60"/>
      <c r="L102" s="60"/>
      <c r="M102" s="60"/>
      <c r="N102" s="31">
        <v>0.1</v>
      </c>
      <c r="O102" s="31"/>
      <c r="P102" s="31">
        <v>0.1</v>
      </c>
      <c r="Q102" s="31"/>
      <c r="R102" s="31">
        <v>0.1</v>
      </c>
      <c r="S102" s="31"/>
      <c r="T102" s="31">
        <v>0.1</v>
      </c>
      <c r="U102" s="31"/>
      <c r="V102" s="31">
        <v>0.1</v>
      </c>
      <c r="W102" s="31"/>
      <c r="X102" s="31">
        <v>0.1</v>
      </c>
      <c r="Y102" s="31"/>
      <c r="Z102" s="31">
        <v>0.1</v>
      </c>
      <c r="AA102" s="31"/>
      <c r="AB102" s="31">
        <v>0.1</v>
      </c>
      <c r="AC102" s="31"/>
      <c r="AD102" s="31">
        <v>0.1</v>
      </c>
      <c r="AE102" s="31"/>
      <c r="AF102" s="31">
        <v>0.1</v>
      </c>
      <c r="AG102" s="60"/>
      <c r="AH102" s="31">
        <f t="shared" si="2"/>
        <v>0.99999999999999989</v>
      </c>
      <c r="AI102" s="62">
        <v>44986</v>
      </c>
      <c r="AJ102" s="62">
        <v>45290</v>
      </c>
      <c r="AK102" s="44" t="s">
        <v>281</v>
      </c>
      <c r="AL102" s="44" t="s">
        <v>239</v>
      </c>
      <c r="AM102" s="44" t="s">
        <v>240</v>
      </c>
      <c r="AN102" s="43" t="s">
        <v>241</v>
      </c>
      <c r="AO102" s="25" t="s">
        <v>785</v>
      </c>
    </row>
    <row r="103" spans="1:41" ht="75" hidden="1" x14ac:dyDescent="0.25">
      <c r="A103" s="43" t="s">
        <v>152</v>
      </c>
      <c r="B103" s="60" t="s">
        <v>153</v>
      </c>
      <c r="C103" s="60">
        <v>326</v>
      </c>
      <c r="D103" s="60" t="s">
        <v>70</v>
      </c>
      <c r="E103" s="60" t="s">
        <v>70</v>
      </c>
      <c r="F103" s="44" t="s">
        <v>265</v>
      </c>
      <c r="G103" s="44" t="s">
        <v>282</v>
      </c>
      <c r="H103" s="31">
        <v>0.11</v>
      </c>
      <c r="I103" s="237"/>
      <c r="J103" s="60"/>
      <c r="K103" s="60"/>
      <c r="L103" s="60"/>
      <c r="M103" s="60"/>
      <c r="N103" s="31">
        <v>0.1</v>
      </c>
      <c r="O103" s="31"/>
      <c r="P103" s="31">
        <v>0.1</v>
      </c>
      <c r="Q103" s="31"/>
      <c r="R103" s="31">
        <v>0.1</v>
      </c>
      <c r="S103" s="31"/>
      <c r="T103" s="31">
        <v>0.1</v>
      </c>
      <c r="U103" s="31"/>
      <c r="V103" s="31">
        <v>0.1</v>
      </c>
      <c r="W103" s="31"/>
      <c r="X103" s="31">
        <v>0.1</v>
      </c>
      <c r="Y103" s="31"/>
      <c r="Z103" s="31">
        <v>0.1</v>
      </c>
      <c r="AA103" s="31"/>
      <c r="AB103" s="31">
        <v>0.1</v>
      </c>
      <c r="AC103" s="31"/>
      <c r="AD103" s="31">
        <v>0.1</v>
      </c>
      <c r="AE103" s="31"/>
      <c r="AF103" s="31">
        <v>0.1</v>
      </c>
      <c r="AG103" s="60"/>
      <c r="AH103" s="31">
        <f t="shared" si="2"/>
        <v>0.99999999999999989</v>
      </c>
      <c r="AI103" s="62">
        <v>44986</v>
      </c>
      <c r="AJ103" s="62">
        <v>45290</v>
      </c>
      <c r="AK103" s="43" t="s">
        <v>283</v>
      </c>
      <c r="AL103" s="44" t="s">
        <v>239</v>
      </c>
      <c r="AM103" s="44" t="s">
        <v>240</v>
      </c>
      <c r="AN103" s="43" t="s">
        <v>241</v>
      </c>
      <c r="AO103" s="25" t="s">
        <v>785</v>
      </c>
    </row>
    <row r="104" spans="1:41" ht="75" hidden="1" x14ac:dyDescent="0.25">
      <c r="A104" s="43" t="s">
        <v>152</v>
      </c>
      <c r="B104" s="60" t="s">
        <v>153</v>
      </c>
      <c r="C104" s="60">
        <v>326</v>
      </c>
      <c r="D104" s="68">
        <v>1</v>
      </c>
      <c r="E104" s="273">
        <v>404990020</v>
      </c>
      <c r="F104" s="44" t="s">
        <v>284</v>
      </c>
      <c r="G104" s="44" t="s">
        <v>285</v>
      </c>
      <c r="H104" s="63">
        <v>1</v>
      </c>
      <c r="I104" s="63">
        <v>1</v>
      </c>
      <c r="J104" s="60"/>
      <c r="K104" s="60"/>
      <c r="L104" s="63">
        <v>0.05</v>
      </c>
      <c r="M104" s="60"/>
      <c r="N104" s="63">
        <v>0.05</v>
      </c>
      <c r="O104" s="60"/>
      <c r="P104" s="63">
        <v>0.15</v>
      </c>
      <c r="Q104" s="60"/>
      <c r="R104" s="63">
        <v>0.15</v>
      </c>
      <c r="S104" s="60"/>
      <c r="T104" s="63">
        <v>0.2</v>
      </c>
      <c r="U104" s="60"/>
      <c r="V104" s="63">
        <v>0.2</v>
      </c>
      <c r="W104" s="60"/>
      <c r="X104" s="63">
        <v>0.2</v>
      </c>
      <c r="Y104" s="60"/>
      <c r="Z104" s="63"/>
      <c r="AA104" s="60"/>
      <c r="AB104" s="63"/>
      <c r="AC104" s="60"/>
      <c r="AD104" s="60"/>
      <c r="AE104" s="60"/>
      <c r="AF104" s="60"/>
      <c r="AG104" s="60"/>
      <c r="AH104" s="31">
        <f t="shared" si="2"/>
        <v>1</v>
      </c>
      <c r="AI104" s="62">
        <v>44958</v>
      </c>
      <c r="AJ104" s="62">
        <v>45168</v>
      </c>
      <c r="AK104" s="44" t="s">
        <v>286</v>
      </c>
      <c r="AL104" s="44" t="s">
        <v>287</v>
      </c>
      <c r="AM104" s="43" t="s">
        <v>708</v>
      </c>
      <c r="AN104" s="43" t="s">
        <v>708</v>
      </c>
      <c r="AO104" s="43" t="s">
        <v>160</v>
      </c>
    </row>
    <row r="105" spans="1:41" ht="180" hidden="1" x14ac:dyDescent="0.25">
      <c r="A105" s="43" t="s">
        <v>152</v>
      </c>
      <c r="B105" s="60" t="s">
        <v>153</v>
      </c>
      <c r="C105" s="60">
        <v>326</v>
      </c>
      <c r="D105" s="68">
        <v>18</v>
      </c>
      <c r="E105" s="273"/>
      <c r="F105" s="44" t="s">
        <v>288</v>
      </c>
      <c r="G105" s="44" t="s">
        <v>812</v>
      </c>
      <c r="H105" s="63">
        <v>1</v>
      </c>
      <c r="I105" s="63">
        <v>1</v>
      </c>
      <c r="J105" s="63">
        <v>0.08</v>
      </c>
      <c r="K105" s="60"/>
      <c r="L105" s="63">
        <v>0.08</v>
      </c>
      <c r="M105" s="60"/>
      <c r="N105" s="63">
        <v>0.09</v>
      </c>
      <c r="O105" s="60"/>
      <c r="P105" s="63">
        <v>0.08</v>
      </c>
      <c r="Q105" s="60"/>
      <c r="R105" s="63">
        <v>0.08</v>
      </c>
      <c r="S105" s="60"/>
      <c r="T105" s="63">
        <v>0.09</v>
      </c>
      <c r="U105" s="60"/>
      <c r="V105" s="63">
        <v>0.08</v>
      </c>
      <c r="W105" s="60"/>
      <c r="X105" s="63">
        <v>0.08</v>
      </c>
      <c r="Y105" s="60"/>
      <c r="Z105" s="63">
        <v>0.09</v>
      </c>
      <c r="AA105" s="60"/>
      <c r="AB105" s="63">
        <v>0.08</v>
      </c>
      <c r="AC105" s="60"/>
      <c r="AD105" s="63">
        <v>0.08</v>
      </c>
      <c r="AE105" s="60"/>
      <c r="AF105" s="63">
        <v>0.09</v>
      </c>
      <c r="AG105" s="60"/>
      <c r="AH105" s="31">
        <f t="shared" si="2"/>
        <v>0.99999999999999978</v>
      </c>
      <c r="AI105" s="62">
        <v>44927</v>
      </c>
      <c r="AJ105" s="62">
        <v>45291</v>
      </c>
      <c r="AK105" s="43" t="s">
        <v>749</v>
      </c>
      <c r="AL105" s="44" t="s">
        <v>287</v>
      </c>
      <c r="AM105" s="43" t="s">
        <v>708</v>
      </c>
      <c r="AN105" s="43" t="s">
        <v>708</v>
      </c>
      <c r="AO105" s="43" t="s">
        <v>160</v>
      </c>
    </row>
    <row r="106" spans="1:41" ht="101.25" hidden="1" customHeight="1" x14ac:dyDescent="0.25">
      <c r="A106" s="43" t="s">
        <v>40</v>
      </c>
      <c r="B106" s="60" t="s">
        <v>290</v>
      </c>
      <c r="C106" s="60">
        <v>550</v>
      </c>
      <c r="D106" s="274">
        <v>1</v>
      </c>
      <c r="E106" s="275">
        <v>241217000</v>
      </c>
      <c r="F106" s="44" t="s">
        <v>291</v>
      </c>
      <c r="G106" s="44" t="s">
        <v>292</v>
      </c>
      <c r="H106" s="63">
        <v>0.15</v>
      </c>
      <c r="I106" s="244">
        <f>+H106+H107+H108+H109</f>
        <v>1</v>
      </c>
      <c r="J106" s="60"/>
      <c r="K106" s="60"/>
      <c r="L106" s="63"/>
      <c r="M106" s="60"/>
      <c r="N106" s="63">
        <v>0.5</v>
      </c>
      <c r="O106" s="60"/>
      <c r="P106" s="63">
        <v>0.5</v>
      </c>
      <c r="Q106" s="60"/>
      <c r="R106" s="33"/>
      <c r="S106" s="60"/>
      <c r="T106" s="63"/>
      <c r="U106" s="60"/>
      <c r="V106" s="63"/>
      <c r="W106" s="60"/>
      <c r="X106" s="63"/>
      <c r="Y106" s="60"/>
      <c r="Z106" s="63"/>
      <c r="AA106" s="60"/>
      <c r="AB106" s="63"/>
      <c r="AC106" s="60"/>
      <c r="AD106" s="60"/>
      <c r="AE106" s="60"/>
      <c r="AF106" s="60"/>
      <c r="AG106" s="60"/>
      <c r="AH106" s="31">
        <f t="shared" si="2"/>
        <v>1</v>
      </c>
      <c r="AI106" s="62">
        <v>44986</v>
      </c>
      <c r="AJ106" s="62">
        <v>45046</v>
      </c>
      <c r="AK106" s="44" t="s">
        <v>293</v>
      </c>
      <c r="AL106" s="44" t="s">
        <v>287</v>
      </c>
      <c r="AM106" s="43" t="s">
        <v>708</v>
      </c>
      <c r="AN106" s="43" t="s">
        <v>708</v>
      </c>
      <c r="AO106" s="43" t="s">
        <v>160</v>
      </c>
    </row>
    <row r="107" spans="1:41" ht="102.75" hidden="1" customHeight="1" x14ac:dyDescent="0.25">
      <c r="A107" s="43" t="s">
        <v>40</v>
      </c>
      <c r="B107" s="60" t="s">
        <v>290</v>
      </c>
      <c r="C107" s="60">
        <v>550</v>
      </c>
      <c r="D107" s="274"/>
      <c r="E107" s="275"/>
      <c r="F107" s="44" t="s">
        <v>291</v>
      </c>
      <c r="G107" s="44" t="s">
        <v>750</v>
      </c>
      <c r="H107" s="33">
        <v>0.45</v>
      </c>
      <c r="I107" s="244"/>
      <c r="J107" s="60"/>
      <c r="K107" s="60"/>
      <c r="L107" s="60"/>
      <c r="M107" s="60"/>
      <c r="N107" s="60"/>
      <c r="O107" s="60"/>
      <c r="P107" s="60"/>
      <c r="Q107" s="60"/>
      <c r="R107" s="63">
        <v>0.2</v>
      </c>
      <c r="S107" s="60"/>
      <c r="T107" s="63">
        <v>0.2</v>
      </c>
      <c r="U107" s="60"/>
      <c r="V107" s="63">
        <v>0.2</v>
      </c>
      <c r="W107" s="60"/>
      <c r="X107" s="63">
        <v>0.2</v>
      </c>
      <c r="Y107" s="60"/>
      <c r="Z107" s="63">
        <v>0.2</v>
      </c>
      <c r="AA107" s="60"/>
      <c r="AB107" s="60"/>
      <c r="AC107" s="60"/>
      <c r="AD107" s="33"/>
      <c r="AE107" s="60"/>
      <c r="AF107" s="60"/>
      <c r="AG107" s="60"/>
      <c r="AH107" s="31">
        <f t="shared" si="2"/>
        <v>1</v>
      </c>
      <c r="AI107" s="64">
        <v>45047</v>
      </c>
      <c r="AJ107" s="64">
        <v>45199</v>
      </c>
      <c r="AK107" s="44" t="s">
        <v>294</v>
      </c>
      <c r="AL107" s="44" t="s">
        <v>287</v>
      </c>
      <c r="AM107" s="43" t="s">
        <v>708</v>
      </c>
      <c r="AN107" s="43" t="s">
        <v>708</v>
      </c>
      <c r="AO107" s="43" t="s">
        <v>160</v>
      </c>
    </row>
    <row r="108" spans="1:41" ht="78.75" hidden="1" customHeight="1" x14ac:dyDescent="0.25">
      <c r="A108" s="43" t="s">
        <v>40</v>
      </c>
      <c r="B108" s="60" t="s">
        <v>290</v>
      </c>
      <c r="C108" s="60">
        <v>550</v>
      </c>
      <c r="D108" s="274"/>
      <c r="E108" s="275"/>
      <c r="F108" s="44" t="s">
        <v>291</v>
      </c>
      <c r="G108" s="44" t="s">
        <v>295</v>
      </c>
      <c r="H108" s="33">
        <v>0.2</v>
      </c>
      <c r="I108" s="244"/>
      <c r="J108" s="60"/>
      <c r="K108" s="60"/>
      <c r="L108" s="60"/>
      <c r="M108" s="60"/>
      <c r="N108" s="33">
        <v>0.25</v>
      </c>
      <c r="O108" s="60"/>
      <c r="P108" s="60"/>
      <c r="Q108" s="60"/>
      <c r="R108" s="60"/>
      <c r="S108" s="60"/>
      <c r="T108" s="33">
        <v>0.25</v>
      </c>
      <c r="U108" s="33"/>
      <c r="V108" s="33"/>
      <c r="W108" s="33"/>
      <c r="X108" s="33"/>
      <c r="Y108" s="33"/>
      <c r="Z108" s="33">
        <v>0.25</v>
      </c>
      <c r="AA108" s="33"/>
      <c r="AB108" s="33"/>
      <c r="AC108" s="33"/>
      <c r="AD108" s="33"/>
      <c r="AE108" s="33"/>
      <c r="AF108" s="33">
        <v>0.25</v>
      </c>
      <c r="AG108" s="60"/>
      <c r="AH108" s="31">
        <f t="shared" si="2"/>
        <v>1</v>
      </c>
      <c r="AI108" s="64">
        <v>44986</v>
      </c>
      <c r="AJ108" s="64">
        <v>45290</v>
      </c>
      <c r="AK108" s="70" t="s">
        <v>296</v>
      </c>
      <c r="AL108" s="44" t="s">
        <v>287</v>
      </c>
      <c r="AM108" s="43" t="s">
        <v>708</v>
      </c>
      <c r="AN108" s="43" t="s">
        <v>708</v>
      </c>
      <c r="AO108" s="43" t="s">
        <v>160</v>
      </c>
    </row>
    <row r="109" spans="1:41" ht="75" hidden="1" x14ac:dyDescent="0.25">
      <c r="A109" s="43" t="s">
        <v>40</v>
      </c>
      <c r="B109" s="60" t="s">
        <v>290</v>
      </c>
      <c r="C109" s="60">
        <v>550</v>
      </c>
      <c r="D109" s="274"/>
      <c r="E109" s="275"/>
      <c r="F109" s="44" t="s">
        <v>291</v>
      </c>
      <c r="G109" s="44" t="s">
        <v>297</v>
      </c>
      <c r="H109" s="33">
        <v>0.2</v>
      </c>
      <c r="I109" s="244"/>
      <c r="J109" s="60"/>
      <c r="K109" s="60"/>
      <c r="L109" s="60"/>
      <c r="M109" s="60"/>
      <c r="N109" s="60"/>
      <c r="O109" s="60"/>
      <c r="P109" s="60"/>
      <c r="Q109" s="60"/>
      <c r="R109" s="60"/>
      <c r="S109" s="60"/>
      <c r="T109" s="60"/>
      <c r="U109" s="60"/>
      <c r="V109" s="60"/>
      <c r="W109" s="60"/>
      <c r="X109" s="60"/>
      <c r="Y109" s="60"/>
      <c r="Z109" s="60"/>
      <c r="AA109" s="60"/>
      <c r="AB109" s="60"/>
      <c r="AC109" s="60"/>
      <c r="AD109" s="33">
        <v>1</v>
      </c>
      <c r="AE109" s="60"/>
      <c r="AF109" s="33"/>
      <c r="AG109" s="60"/>
      <c r="AH109" s="31">
        <f t="shared" si="2"/>
        <v>1</v>
      </c>
      <c r="AI109" s="64">
        <v>45231</v>
      </c>
      <c r="AJ109" s="64">
        <v>45260</v>
      </c>
      <c r="AK109" s="44" t="s">
        <v>298</v>
      </c>
      <c r="AL109" s="44" t="s">
        <v>287</v>
      </c>
      <c r="AM109" s="43" t="s">
        <v>708</v>
      </c>
      <c r="AN109" s="43" t="s">
        <v>708</v>
      </c>
      <c r="AO109" s="43" t="s">
        <v>160</v>
      </c>
    </row>
    <row r="110" spans="1:41" ht="156" hidden="1" customHeight="1" x14ac:dyDescent="0.25">
      <c r="A110" s="43" t="s">
        <v>40</v>
      </c>
      <c r="B110" s="60" t="s">
        <v>290</v>
      </c>
      <c r="C110" s="60">
        <v>550</v>
      </c>
      <c r="D110" s="53" t="s">
        <v>70</v>
      </c>
      <c r="E110" s="53" t="s">
        <v>70</v>
      </c>
      <c r="F110" s="44" t="s">
        <v>299</v>
      </c>
      <c r="G110" s="44" t="s">
        <v>300</v>
      </c>
      <c r="H110" s="33">
        <v>1</v>
      </c>
      <c r="I110" s="33">
        <f>+H110</f>
        <v>1</v>
      </c>
      <c r="J110" s="60"/>
      <c r="K110" s="60"/>
      <c r="L110" s="60"/>
      <c r="M110" s="60"/>
      <c r="N110" s="60"/>
      <c r="O110" s="60"/>
      <c r="P110" s="63">
        <v>0.1</v>
      </c>
      <c r="Q110" s="60"/>
      <c r="R110" s="63">
        <v>0.1</v>
      </c>
      <c r="S110" s="33"/>
      <c r="T110" s="63">
        <v>0.1</v>
      </c>
      <c r="U110" s="33"/>
      <c r="V110" s="63">
        <v>0.1</v>
      </c>
      <c r="W110" s="33"/>
      <c r="X110" s="63">
        <v>0.1</v>
      </c>
      <c r="Y110" s="33"/>
      <c r="Z110" s="63">
        <v>0.1</v>
      </c>
      <c r="AA110" s="33"/>
      <c r="AB110" s="63">
        <v>0.1</v>
      </c>
      <c r="AC110" s="33"/>
      <c r="AD110" s="63">
        <v>0.3</v>
      </c>
      <c r="AE110" s="33"/>
      <c r="AF110" s="63"/>
      <c r="AG110" s="60"/>
      <c r="AH110" s="31">
        <f t="shared" si="2"/>
        <v>1</v>
      </c>
      <c r="AI110" s="64">
        <v>45017</v>
      </c>
      <c r="AJ110" s="64">
        <v>45260</v>
      </c>
      <c r="AK110" s="44" t="s">
        <v>670</v>
      </c>
      <c r="AL110" s="44" t="s">
        <v>287</v>
      </c>
      <c r="AM110" s="43" t="s">
        <v>708</v>
      </c>
      <c r="AN110" s="43" t="s">
        <v>708</v>
      </c>
      <c r="AO110" s="43" t="s">
        <v>160</v>
      </c>
    </row>
    <row r="111" spans="1:41" ht="105.75" hidden="1" x14ac:dyDescent="0.25">
      <c r="A111" s="43" t="s">
        <v>152</v>
      </c>
      <c r="B111" s="60" t="s">
        <v>153</v>
      </c>
      <c r="C111" s="60">
        <v>329</v>
      </c>
      <c r="D111" s="226">
        <v>1</v>
      </c>
      <c r="E111" s="270">
        <v>1231006490</v>
      </c>
      <c r="F111" s="44" t="s">
        <v>301</v>
      </c>
      <c r="G111" s="44" t="s">
        <v>302</v>
      </c>
      <c r="H111" s="63">
        <v>0.3</v>
      </c>
      <c r="I111" s="260">
        <f>+H111+H112+H113</f>
        <v>1</v>
      </c>
      <c r="J111" s="33"/>
      <c r="K111" s="33"/>
      <c r="L111" s="33">
        <v>0.05</v>
      </c>
      <c r="M111" s="33"/>
      <c r="N111" s="33">
        <v>0.05</v>
      </c>
      <c r="O111" s="33"/>
      <c r="P111" s="33">
        <v>0.05</v>
      </c>
      <c r="Q111" s="33"/>
      <c r="R111" s="33">
        <v>0.15</v>
      </c>
      <c r="S111" s="33"/>
      <c r="T111" s="33">
        <v>0.05</v>
      </c>
      <c r="U111" s="33"/>
      <c r="V111" s="33">
        <v>0.05</v>
      </c>
      <c r="W111" s="33"/>
      <c r="X111" s="33">
        <v>0.15</v>
      </c>
      <c r="Y111" s="33"/>
      <c r="Z111" s="33">
        <v>0.15</v>
      </c>
      <c r="AA111" s="33"/>
      <c r="AB111" s="33">
        <v>0.05</v>
      </c>
      <c r="AC111" s="33"/>
      <c r="AD111" s="33">
        <v>0.05</v>
      </c>
      <c r="AE111" s="33"/>
      <c r="AF111" s="33">
        <v>0.2</v>
      </c>
      <c r="AG111" s="33"/>
      <c r="AH111" s="31">
        <f>+J111+L111+N111+P111+R111+T111+V111+X111+Z111+AB111+AD111+AF111</f>
        <v>1.0000000000000002</v>
      </c>
      <c r="AI111" s="64">
        <v>44958</v>
      </c>
      <c r="AJ111" s="64">
        <v>45260</v>
      </c>
      <c r="AK111" s="70" t="s">
        <v>751</v>
      </c>
      <c r="AL111" s="44" t="s">
        <v>287</v>
      </c>
      <c r="AM111" s="43" t="s">
        <v>708</v>
      </c>
      <c r="AN111" s="43" t="s">
        <v>708</v>
      </c>
      <c r="AO111" s="43" t="s">
        <v>160</v>
      </c>
    </row>
    <row r="112" spans="1:41" ht="105.75" hidden="1" x14ac:dyDescent="0.25">
      <c r="A112" s="43" t="s">
        <v>152</v>
      </c>
      <c r="B112" s="60" t="s">
        <v>153</v>
      </c>
      <c r="C112" s="60">
        <v>329</v>
      </c>
      <c r="D112" s="227"/>
      <c r="E112" s="271"/>
      <c r="F112" s="44" t="s">
        <v>301</v>
      </c>
      <c r="G112" s="71" t="s">
        <v>657</v>
      </c>
      <c r="H112" s="63">
        <v>0.3</v>
      </c>
      <c r="I112" s="260"/>
      <c r="J112" s="33"/>
      <c r="K112" s="33"/>
      <c r="L112" s="33"/>
      <c r="M112" s="33"/>
      <c r="N112" s="33">
        <v>0.05</v>
      </c>
      <c r="O112" s="33"/>
      <c r="P112" s="33">
        <v>0.05</v>
      </c>
      <c r="Q112" s="33"/>
      <c r="R112" s="33">
        <v>0.1</v>
      </c>
      <c r="S112" s="33"/>
      <c r="T112" s="33">
        <v>0.15</v>
      </c>
      <c r="U112" s="33"/>
      <c r="V112" s="33">
        <v>0.05</v>
      </c>
      <c r="W112" s="33"/>
      <c r="X112" s="33">
        <v>0.1</v>
      </c>
      <c r="Y112" s="33"/>
      <c r="Z112" s="33">
        <v>0.15</v>
      </c>
      <c r="AA112" s="33"/>
      <c r="AB112" s="33">
        <v>0.05</v>
      </c>
      <c r="AC112" s="33"/>
      <c r="AD112" s="33">
        <v>0.3</v>
      </c>
      <c r="AE112" s="33"/>
      <c r="AF112" s="33"/>
      <c r="AG112" s="33"/>
      <c r="AH112" s="31">
        <f t="shared" si="2"/>
        <v>1</v>
      </c>
      <c r="AI112" s="64">
        <v>44986</v>
      </c>
      <c r="AJ112" s="64">
        <v>45260</v>
      </c>
      <c r="AK112" s="44" t="s">
        <v>303</v>
      </c>
      <c r="AL112" s="44" t="s">
        <v>287</v>
      </c>
      <c r="AM112" s="43" t="s">
        <v>708</v>
      </c>
      <c r="AN112" s="43" t="s">
        <v>708</v>
      </c>
      <c r="AO112" s="43" t="s">
        <v>160</v>
      </c>
    </row>
    <row r="113" spans="1:41" ht="135" hidden="1" x14ac:dyDescent="0.25">
      <c r="A113" s="43" t="s">
        <v>152</v>
      </c>
      <c r="B113" s="60" t="s">
        <v>153</v>
      </c>
      <c r="C113" s="60">
        <v>329</v>
      </c>
      <c r="D113" s="228"/>
      <c r="E113" s="272"/>
      <c r="F113" s="44" t="s">
        <v>301</v>
      </c>
      <c r="G113" s="44" t="s">
        <v>304</v>
      </c>
      <c r="H113" s="63">
        <v>0.4</v>
      </c>
      <c r="I113" s="260"/>
      <c r="J113" s="33">
        <v>0.08</v>
      </c>
      <c r="K113" s="33"/>
      <c r="L113" s="33">
        <v>0.08</v>
      </c>
      <c r="M113" s="33"/>
      <c r="N113" s="33">
        <v>0.09</v>
      </c>
      <c r="O113" s="33"/>
      <c r="P113" s="33">
        <v>0.08</v>
      </c>
      <c r="Q113" s="33"/>
      <c r="R113" s="33">
        <v>0.08</v>
      </c>
      <c r="S113" s="33"/>
      <c r="T113" s="33">
        <v>0.09</v>
      </c>
      <c r="U113" s="33"/>
      <c r="V113" s="33">
        <v>0.08</v>
      </c>
      <c r="W113" s="33"/>
      <c r="X113" s="33">
        <v>0.08</v>
      </c>
      <c r="Y113" s="33"/>
      <c r="Z113" s="33">
        <v>0.09</v>
      </c>
      <c r="AA113" s="33"/>
      <c r="AB113" s="33">
        <v>0.08</v>
      </c>
      <c r="AC113" s="33"/>
      <c r="AD113" s="33">
        <v>0.08</v>
      </c>
      <c r="AE113" s="33"/>
      <c r="AF113" s="33">
        <v>0.09</v>
      </c>
      <c r="AG113" s="33"/>
      <c r="AH113" s="31">
        <f>+J113+L113+N113+P113+R113+T113+V113+X113+Z113+AB113+AD113+AF113</f>
        <v>0.99999999999999978</v>
      </c>
      <c r="AI113" s="64">
        <v>44929</v>
      </c>
      <c r="AJ113" s="64">
        <v>45290</v>
      </c>
      <c r="AK113" s="43" t="s">
        <v>305</v>
      </c>
      <c r="AL113" s="44" t="s">
        <v>287</v>
      </c>
      <c r="AM113" s="43" t="s">
        <v>708</v>
      </c>
      <c r="AN113" s="43" t="s">
        <v>708</v>
      </c>
      <c r="AO113" s="43" t="s">
        <v>160</v>
      </c>
    </row>
    <row r="114" spans="1:41" ht="137.25" hidden="1" x14ac:dyDescent="0.25">
      <c r="A114" s="43" t="s">
        <v>152</v>
      </c>
      <c r="B114" s="60" t="s">
        <v>153</v>
      </c>
      <c r="C114" s="60">
        <v>329</v>
      </c>
      <c r="D114" s="60" t="s">
        <v>70</v>
      </c>
      <c r="E114" s="60" t="s">
        <v>70</v>
      </c>
      <c r="F114" s="44" t="s">
        <v>309</v>
      </c>
      <c r="G114" s="44" t="s">
        <v>310</v>
      </c>
      <c r="H114" s="63">
        <v>0.05</v>
      </c>
      <c r="I114" s="229"/>
      <c r="J114" s="33"/>
      <c r="K114" s="33"/>
      <c r="L114" s="33"/>
      <c r="M114" s="33"/>
      <c r="N114" s="33"/>
      <c r="O114" s="33"/>
      <c r="P114" s="33"/>
      <c r="Q114" s="33"/>
      <c r="R114" s="33"/>
      <c r="S114" s="33"/>
      <c r="T114" s="33"/>
      <c r="U114" s="33"/>
      <c r="V114" s="33"/>
      <c r="W114" s="33"/>
      <c r="X114" s="33"/>
      <c r="Y114" s="33"/>
      <c r="Z114" s="33">
        <v>0.3</v>
      </c>
      <c r="AA114" s="33"/>
      <c r="AB114" s="33">
        <v>0.7</v>
      </c>
      <c r="AC114" s="33"/>
      <c r="AD114" s="33"/>
      <c r="AE114" s="33"/>
      <c r="AF114" s="33"/>
      <c r="AG114" s="33"/>
      <c r="AH114" s="31">
        <f t="shared" si="2"/>
        <v>1</v>
      </c>
      <c r="AI114" s="64">
        <v>45170</v>
      </c>
      <c r="AJ114" s="64">
        <v>45229</v>
      </c>
      <c r="AK114" s="44" t="s">
        <v>671</v>
      </c>
      <c r="AL114" s="44" t="s">
        <v>287</v>
      </c>
      <c r="AM114" s="43" t="s">
        <v>708</v>
      </c>
      <c r="AN114" s="43" t="s">
        <v>708</v>
      </c>
      <c r="AO114" s="43" t="s">
        <v>160</v>
      </c>
    </row>
    <row r="115" spans="1:41" ht="137.25" hidden="1" x14ac:dyDescent="0.25">
      <c r="A115" s="43" t="s">
        <v>152</v>
      </c>
      <c r="B115" s="60" t="s">
        <v>153</v>
      </c>
      <c r="C115" s="60">
        <v>329</v>
      </c>
      <c r="D115" s="60" t="s">
        <v>70</v>
      </c>
      <c r="E115" s="60" t="s">
        <v>70</v>
      </c>
      <c r="F115" s="44" t="s">
        <v>311</v>
      </c>
      <c r="G115" s="44" t="s">
        <v>312</v>
      </c>
      <c r="H115" s="63">
        <v>0.05</v>
      </c>
      <c r="I115" s="230"/>
      <c r="J115" s="33"/>
      <c r="K115" s="33"/>
      <c r="L115" s="33"/>
      <c r="M115" s="33"/>
      <c r="N115" s="33"/>
      <c r="O115" s="33"/>
      <c r="P115" s="33"/>
      <c r="Q115" s="33"/>
      <c r="R115" s="33"/>
      <c r="S115" s="33"/>
      <c r="T115" s="33">
        <v>0.5</v>
      </c>
      <c r="U115" s="33"/>
      <c r="V115" s="33">
        <v>0.5</v>
      </c>
      <c r="W115" s="33"/>
      <c r="X115" s="33"/>
      <c r="Y115" s="33"/>
      <c r="Z115" s="33"/>
      <c r="AA115" s="60"/>
      <c r="AB115" s="60"/>
      <c r="AC115" s="60"/>
      <c r="AD115" s="60"/>
      <c r="AE115" s="60"/>
      <c r="AF115" s="60"/>
      <c r="AG115" s="60"/>
      <c r="AH115" s="31">
        <f t="shared" si="2"/>
        <v>1</v>
      </c>
      <c r="AI115" s="64">
        <v>45078</v>
      </c>
      <c r="AJ115" s="64">
        <v>45138</v>
      </c>
      <c r="AK115" s="44" t="s">
        <v>313</v>
      </c>
      <c r="AL115" s="44" t="s">
        <v>287</v>
      </c>
      <c r="AM115" s="43" t="s">
        <v>708</v>
      </c>
      <c r="AN115" s="43" t="s">
        <v>708</v>
      </c>
      <c r="AO115" s="43" t="s">
        <v>160</v>
      </c>
    </row>
    <row r="116" spans="1:41" ht="137.25" hidden="1" x14ac:dyDescent="0.25">
      <c r="A116" s="43" t="s">
        <v>152</v>
      </c>
      <c r="B116" s="60" t="s">
        <v>153</v>
      </c>
      <c r="C116" s="60">
        <v>329</v>
      </c>
      <c r="D116" s="60" t="s">
        <v>70</v>
      </c>
      <c r="E116" s="60" t="s">
        <v>70</v>
      </c>
      <c r="F116" s="44" t="s">
        <v>311</v>
      </c>
      <c r="G116" s="44" t="s">
        <v>314</v>
      </c>
      <c r="H116" s="63">
        <v>0.1</v>
      </c>
      <c r="I116" s="231"/>
      <c r="J116" s="33">
        <v>0.08</v>
      </c>
      <c r="K116" s="33"/>
      <c r="L116" s="33">
        <v>0.08</v>
      </c>
      <c r="M116" s="33"/>
      <c r="N116" s="33">
        <v>0.09</v>
      </c>
      <c r="O116" s="33"/>
      <c r="P116" s="33">
        <v>0.08</v>
      </c>
      <c r="Q116" s="33"/>
      <c r="R116" s="33">
        <v>0.08</v>
      </c>
      <c r="S116" s="33"/>
      <c r="T116" s="33">
        <v>0.09</v>
      </c>
      <c r="U116" s="33"/>
      <c r="V116" s="33">
        <v>0.08</v>
      </c>
      <c r="W116" s="33"/>
      <c r="X116" s="33">
        <v>0.08</v>
      </c>
      <c r="Y116" s="33"/>
      <c r="Z116" s="33">
        <v>0.09</v>
      </c>
      <c r="AA116" s="33"/>
      <c r="AB116" s="33">
        <v>0.08</v>
      </c>
      <c r="AC116" s="33"/>
      <c r="AD116" s="33">
        <v>0.08</v>
      </c>
      <c r="AE116" s="33"/>
      <c r="AF116" s="33">
        <v>0.09</v>
      </c>
      <c r="AG116" s="60"/>
      <c r="AH116" s="31">
        <f t="shared" si="2"/>
        <v>0.99999999999999978</v>
      </c>
      <c r="AI116" s="64">
        <v>44929</v>
      </c>
      <c r="AJ116" s="64">
        <v>45290</v>
      </c>
      <c r="AK116" s="43" t="s">
        <v>315</v>
      </c>
      <c r="AL116" s="44" t="s">
        <v>287</v>
      </c>
      <c r="AM116" s="43" t="s">
        <v>708</v>
      </c>
      <c r="AN116" s="43" t="s">
        <v>708</v>
      </c>
      <c r="AO116" s="43" t="s">
        <v>160</v>
      </c>
    </row>
    <row r="117" spans="1:41" ht="105.75" hidden="1" x14ac:dyDescent="0.25">
      <c r="A117" s="43" t="s">
        <v>152</v>
      </c>
      <c r="B117" s="60" t="s">
        <v>153</v>
      </c>
      <c r="C117" s="60">
        <v>329</v>
      </c>
      <c r="D117" s="237">
        <v>1</v>
      </c>
      <c r="E117" s="60" t="s">
        <v>70</v>
      </c>
      <c r="F117" s="44" t="s">
        <v>301</v>
      </c>
      <c r="G117" s="44" t="s">
        <v>722</v>
      </c>
      <c r="H117" s="63">
        <v>0.6</v>
      </c>
      <c r="I117" s="260">
        <f>SUM(H117:H119)</f>
        <v>1</v>
      </c>
      <c r="J117" s="33"/>
      <c r="K117" s="33"/>
      <c r="L117" s="33">
        <v>0.5</v>
      </c>
      <c r="M117" s="33"/>
      <c r="N117" s="33">
        <v>0.5</v>
      </c>
      <c r="O117" s="33"/>
      <c r="P117" s="33"/>
      <c r="Q117" s="33"/>
      <c r="R117" s="33"/>
      <c r="S117" s="33"/>
      <c r="T117" s="33"/>
      <c r="U117" s="33"/>
      <c r="V117" s="33"/>
      <c r="W117" s="33"/>
      <c r="X117" s="33"/>
      <c r="Y117" s="33"/>
      <c r="Z117" s="33"/>
      <c r="AA117" s="33"/>
      <c r="AB117" s="33"/>
      <c r="AC117" s="33"/>
      <c r="AD117" s="33"/>
      <c r="AE117" s="33"/>
      <c r="AF117" s="33"/>
      <c r="AG117" s="33"/>
      <c r="AH117" s="31">
        <f t="shared" si="2"/>
        <v>1</v>
      </c>
      <c r="AI117" s="64">
        <v>44958</v>
      </c>
      <c r="AJ117" s="64">
        <v>45016</v>
      </c>
      <c r="AK117" s="43" t="s">
        <v>316</v>
      </c>
      <c r="AL117" s="44" t="s">
        <v>287</v>
      </c>
      <c r="AM117" s="43" t="s">
        <v>708</v>
      </c>
      <c r="AN117" s="43" t="s">
        <v>708</v>
      </c>
      <c r="AO117" s="43" t="s">
        <v>160</v>
      </c>
    </row>
    <row r="118" spans="1:41" ht="105.75" hidden="1" x14ac:dyDescent="0.25">
      <c r="A118" s="43" t="s">
        <v>152</v>
      </c>
      <c r="B118" s="60" t="s">
        <v>153</v>
      </c>
      <c r="C118" s="60">
        <v>329</v>
      </c>
      <c r="D118" s="237"/>
      <c r="E118" s="60" t="s">
        <v>70</v>
      </c>
      <c r="F118" s="44" t="s">
        <v>301</v>
      </c>
      <c r="G118" s="44" t="s">
        <v>317</v>
      </c>
      <c r="H118" s="33">
        <v>0.2</v>
      </c>
      <c r="I118" s="260"/>
      <c r="J118" s="33"/>
      <c r="K118" s="33"/>
      <c r="L118" s="33"/>
      <c r="M118" s="33"/>
      <c r="N118" s="33">
        <v>0.25</v>
      </c>
      <c r="O118" s="33"/>
      <c r="P118" s="33"/>
      <c r="Q118" s="33"/>
      <c r="R118" s="33"/>
      <c r="S118" s="33"/>
      <c r="T118" s="33">
        <v>0.25</v>
      </c>
      <c r="U118" s="33"/>
      <c r="V118" s="33"/>
      <c r="W118" s="33"/>
      <c r="X118" s="33"/>
      <c r="Y118" s="33"/>
      <c r="Z118" s="33">
        <v>0.25</v>
      </c>
      <c r="AA118" s="33"/>
      <c r="AB118" s="33"/>
      <c r="AC118" s="33"/>
      <c r="AD118" s="33"/>
      <c r="AE118" s="33"/>
      <c r="AF118" s="33">
        <v>0.25</v>
      </c>
      <c r="AG118" s="33"/>
      <c r="AH118" s="31">
        <f t="shared" si="2"/>
        <v>1</v>
      </c>
      <c r="AI118" s="64">
        <v>44986</v>
      </c>
      <c r="AJ118" s="64">
        <v>45290</v>
      </c>
      <c r="AK118" s="44" t="s">
        <v>318</v>
      </c>
      <c r="AL118" s="44" t="s">
        <v>287</v>
      </c>
      <c r="AM118" s="43" t="s">
        <v>708</v>
      </c>
      <c r="AN118" s="43" t="s">
        <v>708</v>
      </c>
      <c r="AO118" s="43" t="s">
        <v>160</v>
      </c>
    </row>
    <row r="119" spans="1:41" ht="105.75" hidden="1" x14ac:dyDescent="0.25">
      <c r="A119" s="43" t="s">
        <v>152</v>
      </c>
      <c r="B119" s="60" t="s">
        <v>153</v>
      </c>
      <c r="C119" s="60">
        <v>329</v>
      </c>
      <c r="D119" s="237"/>
      <c r="E119" s="60" t="s">
        <v>70</v>
      </c>
      <c r="F119" s="44" t="s">
        <v>301</v>
      </c>
      <c r="G119" s="44" t="s">
        <v>752</v>
      </c>
      <c r="H119" s="33">
        <v>0.2</v>
      </c>
      <c r="I119" s="2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33">
        <v>1</v>
      </c>
      <c r="AG119" s="60"/>
      <c r="AH119" s="31">
        <f t="shared" si="2"/>
        <v>1</v>
      </c>
      <c r="AI119" s="64">
        <v>45261</v>
      </c>
      <c r="AJ119" s="64">
        <v>45290</v>
      </c>
      <c r="AK119" s="43" t="s">
        <v>319</v>
      </c>
      <c r="AL119" s="44" t="s">
        <v>287</v>
      </c>
      <c r="AM119" s="43" t="s">
        <v>708</v>
      </c>
      <c r="AN119" s="43" t="s">
        <v>708</v>
      </c>
      <c r="AO119" s="43" t="s">
        <v>160</v>
      </c>
    </row>
    <row r="120" spans="1:41" ht="162.75" hidden="1" customHeight="1" x14ac:dyDescent="0.25">
      <c r="A120" s="43" t="s">
        <v>152</v>
      </c>
      <c r="B120" s="60" t="s">
        <v>153</v>
      </c>
      <c r="C120" s="60">
        <v>329</v>
      </c>
      <c r="D120" s="60" t="s">
        <v>70</v>
      </c>
      <c r="E120" s="60" t="s">
        <v>70</v>
      </c>
      <c r="F120" s="44" t="s">
        <v>320</v>
      </c>
      <c r="G120" s="50" t="s">
        <v>321</v>
      </c>
      <c r="H120" s="33">
        <v>0.1</v>
      </c>
      <c r="I120" s="229">
        <f>+H120+H121+H122+H123+H124+H125+H126+H127</f>
        <v>1</v>
      </c>
      <c r="J120" s="33"/>
      <c r="K120" s="33"/>
      <c r="L120" s="33"/>
      <c r="M120" s="33"/>
      <c r="N120" s="33"/>
      <c r="O120" s="33"/>
      <c r="P120" s="33"/>
      <c r="Q120" s="33"/>
      <c r="R120" s="33"/>
      <c r="S120" s="33"/>
      <c r="T120" s="33">
        <v>0.2</v>
      </c>
      <c r="U120" s="33"/>
      <c r="V120" s="33">
        <v>0.2</v>
      </c>
      <c r="W120" s="33"/>
      <c r="X120" s="33">
        <v>0.2</v>
      </c>
      <c r="Y120" s="33"/>
      <c r="Z120" s="33">
        <v>0.2</v>
      </c>
      <c r="AA120" s="33"/>
      <c r="AB120" s="33">
        <v>0.2</v>
      </c>
      <c r="AC120" s="33"/>
      <c r="AD120" s="33"/>
      <c r="AE120" s="33"/>
      <c r="AF120" s="33"/>
      <c r="AG120" s="33"/>
      <c r="AH120" s="31">
        <f t="shared" si="2"/>
        <v>1</v>
      </c>
      <c r="AI120" s="64">
        <v>45078</v>
      </c>
      <c r="AJ120" s="64">
        <v>45229</v>
      </c>
      <c r="AK120" s="44" t="s">
        <v>322</v>
      </c>
      <c r="AL120" s="44" t="s">
        <v>287</v>
      </c>
      <c r="AM120" s="43" t="s">
        <v>708</v>
      </c>
      <c r="AN120" s="43" t="s">
        <v>708</v>
      </c>
      <c r="AO120" s="43" t="s">
        <v>160</v>
      </c>
    </row>
    <row r="121" spans="1:41" ht="118.5" hidden="1" customHeight="1" x14ac:dyDescent="0.25">
      <c r="A121" s="72" t="s">
        <v>152</v>
      </c>
      <c r="B121" s="60" t="s">
        <v>153</v>
      </c>
      <c r="C121" s="60">
        <v>329</v>
      </c>
      <c r="D121" s="60" t="s">
        <v>70</v>
      </c>
      <c r="E121" s="60" t="s">
        <v>70</v>
      </c>
      <c r="F121" s="44" t="s">
        <v>320</v>
      </c>
      <c r="G121" s="50" t="s">
        <v>323</v>
      </c>
      <c r="H121" s="33">
        <v>0.1</v>
      </c>
      <c r="I121" s="230"/>
      <c r="J121" s="33"/>
      <c r="K121" s="33"/>
      <c r="L121" s="33"/>
      <c r="M121" s="33"/>
      <c r="N121" s="33"/>
      <c r="O121" s="33"/>
      <c r="P121" s="33">
        <v>0.25</v>
      </c>
      <c r="Q121" s="33"/>
      <c r="R121" s="33"/>
      <c r="S121" s="33"/>
      <c r="T121" s="33"/>
      <c r="U121" s="33"/>
      <c r="V121" s="33">
        <v>0.25</v>
      </c>
      <c r="W121" s="33"/>
      <c r="X121" s="33"/>
      <c r="Y121" s="33"/>
      <c r="Z121" s="33"/>
      <c r="AA121" s="33"/>
      <c r="AB121" s="33">
        <v>0.25</v>
      </c>
      <c r="AC121" s="33"/>
      <c r="AD121" s="33"/>
      <c r="AE121" s="33"/>
      <c r="AF121" s="33">
        <v>0.25</v>
      </c>
      <c r="AG121" s="33"/>
      <c r="AH121" s="31">
        <v>1</v>
      </c>
      <c r="AI121" s="64">
        <v>45017</v>
      </c>
      <c r="AJ121" s="64">
        <v>45290</v>
      </c>
      <c r="AK121" s="70" t="s">
        <v>324</v>
      </c>
      <c r="AL121" s="44" t="s">
        <v>287</v>
      </c>
      <c r="AM121" s="43" t="s">
        <v>708</v>
      </c>
      <c r="AN121" s="43" t="s">
        <v>708</v>
      </c>
      <c r="AO121" s="43" t="s">
        <v>160</v>
      </c>
    </row>
    <row r="122" spans="1:41" ht="99.75" hidden="1" customHeight="1" x14ac:dyDescent="0.25">
      <c r="A122" s="72" t="s">
        <v>152</v>
      </c>
      <c r="B122" s="60" t="s">
        <v>153</v>
      </c>
      <c r="C122" s="60">
        <v>329</v>
      </c>
      <c r="D122" s="60" t="s">
        <v>70</v>
      </c>
      <c r="E122" s="60" t="s">
        <v>70</v>
      </c>
      <c r="F122" s="44" t="s">
        <v>320</v>
      </c>
      <c r="G122" s="50" t="s">
        <v>325</v>
      </c>
      <c r="H122" s="33">
        <v>0.1</v>
      </c>
      <c r="I122" s="230"/>
      <c r="J122" s="73"/>
      <c r="K122" s="73"/>
      <c r="L122" s="73"/>
      <c r="M122" s="74"/>
      <c r="N122" s="73">
        <v>0.25</v>
      </c>
      <c r="O122" s="73"/>
      <c r="P122" s="73"/>
      <c r="Q122" s="73"/>
      <c r="R122" s="73"/>
      <c r="S122" s="73"/>
      <c r="T122" s="73">
        <v>0.25</v>
      </c>
      <c r="U122" s="73"/>
      <c r="V122" s="73"/>
      <c r="W122" s="73"/>
      <c r="X122" s="73"/>
      <c r="Y122" s="73"/>
      <c r="Z122" s="73">
        <v>0.25</v>
      </c>
      <c r="AA122" s="73"/>
      <c r="AB122" s="73"/>
      <c r="AC122" s="73"/>
      <c r="AD122" s="73"/>
      <c r="AE122" s="73"/>
      <c r="AF122" s="73">
        <v>0.25</v>
      </c>
      <c r="AG122" s="73"/>
      <c r="AH122" s="41">
        <f t="shared" ref="AH122:AH123" si="3">+J122+L122+N122+P122+R122+T122+V122+X122+AB122+Z122+AD122+AF122</f>
        <v>1</v>
      </c>
      <c r="AI122" s="64">
        <v>44958</v>
      </c>
      <c r="AJ122" s="64">
        <v>45290</v>
      </c>
      <c r="AK122" s="70" t="s">
        <v>326</v>
      </c>
      <c r="AL122" s="44" t="s">
        <v>287</v>
      </c>
      <c r="AM122" s="43" t="s">
        <v>708</v>
      </c>
      <c r="AN122" s="43" t="s">
        <v>708</v>
      </c>
      <c r="AO122" s="43" t="s">
        <v>160</v>
      </c>
    </row>
    <row r="123" spans="1:41" ht="87" hidden="1" customHeight="1" x14ac:dyDescent="0.25">
      <c r="A123" s="72" t="s">
        <v>152</v>
      </c>
      <c r="B123" s="60" t="s">
        <v>153</v>
      </c>
      <c r="C123" s="60">
        <v>329</v>
      </c>
      <c r="D123" s="60" t="s">
        <v>70</v>
      </c>
      <c r="E123" s="60" t="s">
        <v>70</v>
      </c>
      <c r="F123" s="44" t="s">
        <v>320</v>
      </c>
      <c r="G123" s="50" t="s">
        <v>327</v>
      </c>
      <c r="H123" s="33">
        <v>0.1</v>
      </c>
      <c r="I123" s="230"/>
      <c r="J123" s="73"/>
      <c r="K123" s="73"/>
      <c r="L123" s="73"/>
      <c r="M123" s="74"/>
      <c r="N123" s="73">
        <v>0.25</v>
      </c>
      <c r="O123" s="73"/>
      <c r="P123" s="73"/>
      <c r="Q123" s="73"/>
      <c r="R123" s="73"/>
      <c r="S123" s="73"/>
      <c r="T123" s="73">
        <v>0.25</v>
      </c>
      <c r="U123" s="73"/>
      <c r="V123" s="73"/>
      <c r="W123" s="73"/>
      <c r="X123" s="73"/>
      <c r="Y123" s="73"/>
      <c r="Z123" s="73">
        <v>0.25</v>
      </c>
      <c r="AA123" s="73"/>
      <c r="AB123" s="73"/>
      <c r="AC123" s="73"/>
      <c r="AD123" s="73"/>
      <c r="AE123" s="73"/>
      <c r="AF123" s="73">
        <v>0.25</v>
      </c>
      <c r="AG123" s="73"/>
      <c r="AH123" s="41">
        <f t="shared" si="3"/>
        <v>1</v>
      </c>
      <c r="AI123" s="64">
        <v>44958</v>
      </c>
      <c r="AJ123" s="64">
        <v>45290</v>
      </c>
      <c r="AK123" s="82" t="s">
        <v>328</v>
      </c>
      <c r="AL123" s="44" t="s">
        <v>287</v>
      </c>
      <c r="AM123" s="43" t="s">
        <v>708</v>
      </c>
      <c r="AN123" s="43" t="s">
        <v>708</v>
      </c>
      <c r="AO123" s="43" t="s">
        <v>160</v>
      </c>
    </row>
    <row r="124" spans="1:41" ht="98.25" hidden="1" customHeight="1" x14ac:dyDescent="0.25">
      <c r="A124" s="72" t="s">
        <v>152</v>
      </c>
      <c r="B124" s="60" t="s">
        <v>153</v>
      </c>
      <c r="C124" s="60">
        <v>329</v>
      </c>
      <c r="D124" s="60" t="s">
        <v>70</v>
      </c>
      <c r="E124" s="60" t="s">
        <v>70</v>
      </c>
      <c r="F124" s="44" t="s">
        <v>320</v>
      </c>
      <c r="G124" s="50" t="s">
        <v>329</v>
      </c>
      <c r="H124" s="33">
        <v>0.1</v>
      </c>
      <c r="I124" s="230"/>
      <c r="J124" s="33"/>
      <c r="K124" s="33"/>
      <c r="L124" s="33"/>
      <c r="M124" s="33"/>
      <c r="N124" s="33">
        <v>0.25</v>
      </c>
      <c r="O124" s="33"/>
      <c r="P124" s="33"/>
      <c r="Q124" s="33"/>
      <c r="R124" s="33"/>
      <c r="S124" s="33"/>
      <c r="T124" s="33">
        <v>0.25</v>
      </c>
      <c r="U124" s="33"/>
      <c r="V124" s="33"/>
      <c r="W124" s="33"/>
      <c r="X124" s="33"/>
      <c r="Y124" s="33"/>
      <c r="Z124" s="33">
        <v>0.25</v>
      </c>
      <c r="AA124" s="33"/>
      <c r="AB124" s="33"/>
      <c r="AC124" s="33"/>
      <c r="AD124" s="33"/>
      <c r="AE124" s="33"/>
      <c r="AF124" s="33">
        <v>0.25</v>
      </c>
      <c r="AG124" s="33"/>
      <c r="AH124" s="31">
        <f t="shared" si="2"/>
        <v>1</v>
      </c>
      <c r="AI124" s="64">
        <v>44986</v>
      </c>
      <c r="AJ124" s="64">
        <v>45290</v>
      </c>
      <c r="AK124" s="50" t="s">
        <v>330</v>
      </c>
      <c r="AL124" s="44" t="s">
        <v>287</v>
      </c>
      <c r="AM124" s="43" t="s">
        <v>708</v>
      </c>
      <c r="AN124" s="43" t="s">
        <v>708</v>
      </c>
      <c r="AO124" s="43" t="s">
        <v>160</v>
      </c>
    </row>
    <row r="125" spans="1:41" ht="86.25" hidden="1" customHeight="1" x14ac:dyDescent="0.25">
      <c r="A125" s="72" t="s">
        <v>152</v>
      </c>
      <c r="B125" s="60" t="s">
        <v>153</v>
      </c>
      <c r="C125" s="60">
        <v>329</v>
      </c>
      <c r="D125" s="60" t="s">
        <v>70</v>
      </c>
      <c r="E125" s="60" t="s">
        <v>70</v>
      </c>
      <c r="F125" s="44" t="s">
        <v>320</v>
      </c>
      <c r="G125" s="44" t="s">
        <v>331</v>
      </c>
      <c r="H125" s="33">
        <v>0.1</v>
      </c>
      <c r="I125" s="230"/>
      <c r="J125" s="33"/>
      <c r="K125" s="33"/>
      <c r="L125" s="33"/>
      <c r="M125" s="33"/>
      <c r="N125" s="33"/>
      <c r="O125" s="33"/>
      <c r="P125" s="33"/>
      <c r="Q125" s="33"/>
      <c r="R125" s="33"/>
      <c r="S125" s="33"/>
      <c r="T125" s="33"/>
      <c r="U125" s="33"/>
      <c r="V125" s="33">
        <v>1</v>
      </c>
      <c r="W125" s="33"/>
      <c r="X125" s="33"/>
      <c r="Y125" s="33"/>
      <c r="Z125" s="33"/>
      <c r="AA125" s="33"/>
      <c r="AB125" s="33"/>
      <c r="AC125" s="33"/>
      <c r="AD125" s="33"/>
      <c r="AE125" s="33"/>
      <c r="AF125" s="33"/>
      <c r="AG125" s="33"/>
      <c r="AH125" s="31">
        <f t="shared" si="2"/>
        <v>1</v>
      </c>
      <c r="AI125" s="64">
        <v>45017</v>
      </c>
      <c r="AJ125" s="64">
        <v>45107</v>
      </c>
      <c r="AK125" s="44" t="s">
        <v>332</v>
      </c>
      <c r="AL125" s="44" t="s">
        <v>287</v>
      </c>
      <c r="AM125" s="43" t="s">
        <v>708</v>
      </c>
      <c r="AN125" s="43" t="s">
        <v>708</v>
      </c>
      <c r="AO125" s="43" t="s">
        <v>160</v>
      </c>
    </row>
    <row r="126" spans="1:41" ht="96.75" hidden="1" customHeight="1" x14ac:dyDescent="0.25">
      <c r="A126" s="72" t="s">
        <v>152</v>
      </c>
      <c r="B126" s="60" t="s">
        <v>153</v>
      </c>
      <c r="C126" s="60">
        <v>329</v>
      </c>
      <c r="D126" s="60" t="s">
        <v>70</v>
      </c>
      <c r="E126" s="60" t="s">
        <v>70</v>
      </c>
      <c r="F126" s="44" t="s">
        <v>320</v>
      </c>
      <c r="G126" s="50" t="s">
        <v>333</v>
      </c>
      <c r="H126" s="33">
        <v>0.2</v>
      </c>
      <c r="I126" s="230"/>
      <c r="J126" s="33"/>
      <c r="K126" s="33"/>
      <c r="L126" s="33"/>
      <c r="M126" s="33"/>
      <c r="N126" s="33"/>
      <c r="O126" s="33"/>
      <c r="P126" s="33"/>
      <c r="Q126" s="33"/>
      <c r="R126" s="33"/>
      <c r="S126" s="33"/>
      <c r="T126" s="33">
        <v>0.2</v>
      </c>
      <c r="U126" s="33"/>
      <c r="V126" s="33">
        <v>0.2</v>
      </c>
      <c r="W126" s="33"/>
      <c r="X126" s="33">
        <v>0.2</v>
      </c>
      <c r="Y126" s="33"/>
      <c r="Z126" s="33">
        <v>0.2</v>
      </c>
      <c r="AA126" s="33"/>
      <c r="AB126" s="33">
        <v>0.2</v>
      </c>
      <c r="AC126" s="33"/>
      <c r="AD126" s="33"/>
      <c r="AE126" s="33"/>
      <c r="AF126" s="33"/>
      <c r="AG126" s="33"/>
      <c r="AH126" s="31">
        <f t="shared" si="2"/>
        <v>1</v>
      </c>
      <c r="AI126" s="64">
        <v>45078</v>
      </c>
      <c r="AJ126" s="64">
        <v>45229</v>
      </c>
      <c r="AK126" s="43" t="s">
        <v>334</v>
      </c>
      <c r="AL126" s="44" t="s">
        <v>287</v>
      </c>
      <c r="AM126" s="43" t="s">
        <v>708</v>
      </c>
      <c r="AN126" s="43" t="s">
        <v>708</v>
      </c>
      <c r="AO126" s="43" t="s">
        <v>160</v>
      </c>
    </row>
    <row r="127" spans="1:41" ht="93.75" hidden="1" customHeight="1" x14ac:dyDescent="0.25">
      <c r="A127" s="72" t="s">
        <v>152</v>
      </c>
      <c r="B127" s="60" t="s">
        <v>153</v>
      </c>
      <c r="C127" s="60">
        <v>329</v>
      </c>
      <c r="D127" s="60" t="s">
        <v>70</v>
      </c>
      <c r="E127" s="60" t="s">
        <v>70</v>
      </c>
      <c r="F127" s="44" t="s">
        <v>320</v>
      </c>
      <c r="G127" s="50" t="s">
        <v>335</v>
      </c>
      <c r="H127" s="33">
        <v>0.2</v>
      </c>
      <c r="I127" s="231"/>
      <c r="J127" s="33"/>
      <c r="K127" s="33"/>
      <c r="L127" s="33"/>
      <c r="M127" s="33"/>
      <c r="N127" s="33">
        <v>0.25</v>
      </c>
      <c r="O127" s="33"/>
      <c r="P127" s="33"/>
      <c r="Q127" s="33"/>
      <c r="R127" s="33"/>
      <c r="S127" s="33"/>
      <c r="T127" s="33">
        <v>0.25</v>
      </c>
      <c r="U127" s="33"/>
      <c r="V127" s="33"/>
      <c r="W127" s="33"/>
      <c r="X127" s="33"/>
      <c r="Y127" s="33"/>
      <c r="Z127" s="33">
        <v>0.25</v>
      </c>
      <c r="AA127" s="33"/>
      <c r="AB127" s="33"/>
      <c r="AC127" s="33"/>
      <c r="AD127" s="33"/>
      <c r="AE127" s="33"/>
      <c r="AF127" s="33">
        <v>0.25</v>
      </c>
      <c r="AG127" s="33"/>
      <c r="AH127" s="31">
        <f>+J127+L127+N127+P127+R127+T127+V127+X127+Z127+AB127+AD127+AF127</f>
        <v>1</v>
      </c>
      <c r="AI127" s="64">
        <v>44986</v>
      </c>
      <c r="AJ127" s="64">
        <v>45290</v>
      </c>
      <c r="AK127" s="82" t="s">
        <v>336</v>
      </c>
      <c r="AL127" s="70" t="s">
        <v>287</v>
      </c>
      <c r="AM127" s="43" t="s">
        <v>708</v>
      </c>
      <c r="AN127" s="43" t="s">
        <v>708</v>
      </c>
      <c r="AO127" s="43" t="s">
        <v>160</v>
      </c>
    </row>
    <row r="128" spans="1:41" ht="117" hidden="1" customHeight="1" x14ac:dyDescent="0.25">
      <c r="A128" s="43" t="s">
        <v>40</v>
      </c>
      <c r="B128" s="60" t="s">
        <v>203</v>
      </c>
      <c r="C128" s="60">
        <v>415</v>
      </c>
      <c r="D128" s="60" t="s">
        <v>70</v>
      </c>
      <c r="E128" s="60" t="s">
        <v>70</v>
      </c>
      <c r="F128" s="44" t="s">
        <v>337</v>
      </c>
      <c r="G128" s="44" t="s">
        <v>338</v>
      </c>
      <c r="H128" s="33">
        <v>0.5</v>
      </c>
      <c r="I128" s="260">
        <f>SUM(H128:H129)</f>
        <v>1</v>
      </c>
      <c r="J128" s="33"/>
      <c r="K128" s="33"/>
      <c r="L128" s="33"/>
      <c r="M128" s="33"/>
      <c r="N128" s="33"/>
      <c r="O128" s="33"/>
      <c r="P128" s="33"/>
      <c r="Q128" s="33"/>
      <c r="R128" s="33"/>
      <c r="S128" s="33"/>
      <c r="T128" s="33">
        <v>0.5</v>
      </c>
      <c r="U128" s="33"/>
      <c r="V128" s="33"/>
      <c r="W128" s="33"/>
      <c r="X128" s="33"/>
      <c r="Y128" s="33"/>
      <c r="Z128" s="33"/>
      <c r="AA128" s="33"/>
      <c r="AB128" s="33"/>
      <c r="AC128" s="33"/>
      <c r="AD128" s="33">
        <v>0.5</v>
      </c>
      <c r="AE128" s="33"/>
      <c r="AF128" s="33"/>
      <c r="AG128" s="33"/>
      <c r="AH128" s="31">
        <f t="shared" si="2"/>
        <v>1</v>
      </c>
      <c r="AI128" s="64">
        <v>45078</v>
      </c>
      <c r="AJ128" s="64">
        <v>45260</v>
      </c>
      <c r="AK128" s="44" t="s">
        <v>339</v>
      </c>
      <c r="AL128" s="44" t="s">
        <v>287</v>
      </c>
      <c r="AM128" s="43" t="s">
        <v>708</v>
      </c>
      <c r="AN128" s="43" t="s">
        <v>708</v>
      </c>
      <c r="AO128" s="43" t="s">
        <v>160</v>
      </c>
    </row>
    <row r="129" spans="1:41" ht="127.5" hidden="1" customHeight="1" x14ac:dyDescent="0.25">
      <c r="A129" s="43" t="s">
        <v>40</v>
      </c>
      <c r="B129" s="60" t="s">
        <v>203</v>
      </c>
      <c r="C129" s="60">
        <v>415</v>
      </c>
      <c r="D129" s="60" t="s">
        <v>70</v>
      </c>
      <c r="E129" s="60" t="s">
        <v>70</v>
      </c>
      <c r="F129" s="44" t="s">
        <v>337</v>
      </c>
      <c r="G129" s="44" t="s">
        <v>340</v>
      </c>
      <c r="H129" s="33">
        <v>0.5</v>
      </c>
      <c r="I129" s="260"/>
      <c r="J129" s="60"/>
      <c r="K129" s="60"/>
      <c r="L129" s="60"/>
      <c r="M129" s="60"/>
      <c r="N129" s="33">
        <v>0.25</v>
      </c>
      <c r="O129" s="33"/>
      <c r="P129" s="33"/>
      <c r="Q129" s="33"/>
      <c r="R129" s="33"/>
      <c r="S129" s="33"/>
      <c r="T129" s="33">
        <v>0.25</v>
      </c>
      <c r="U129" s="33"/>
      <c r="V129" s="33"/>
      <c r="W129" s="33"/>
      <c r="X129" s="33"/>
      <c r="Y129" s="33"/>
      <c r="Z129" s="33">
        <v>0.25</v>
      </c>
      <c r="AA129" s="33"/>
      <c r="AB129" s="33"/>
      <c r="AC129" s="33"/>
      <c r="AD129" s="33"/>
      <c r="AE129" s="33"/>
      <c r="AF129" s="33">
        <v>0.25</v>
      </c>
      <c r="AG129" s="33"/>
      <c r="AH129" s="31">
        <f t="shared" si="2"/>
        <v>1</v>
      </c>
      <c r="AI129" s="64">
        <v>44986</v>
      </c>
      <c r="AJ129" s="64">
        <v>45290</v>
      </c>
      <c r="AK129" s="43" t="s">
        <v>341</v>
      </c>
      <c r="AL129" s="44" t="s">
        <v>287</v>
      </c>
      <c r="AM129" s="43" t="s">
        <v>708</v>
      </c>
      <c r="AN129" s="43" t="s">
        <v>708</v>
      </c>
      <c r="AO129" s="43" t="s">
        <v>160</v>
      </c>
    </row>
    <row r="130" spans="1:41" ht="133.5" hidden="1" customHeight="1" x14ac:dyDescent="0.25">
      <c r="A130" s="43" t="s">
        <v>40</v>
      </c>
      <c r="B130" s="60" t="s">
        <v>203</v>
      </c>
      <c r="C130" s="60">
        <v>415</v>
      </c>
      <c r="D130" s="60" t="s">
        <v>70</v>
      </c>
      <c r="E130" s="60" t="s">
        <v>70</v>
      </c>
      <c r="F130" s="44" t="s">
        <v>342</v>
      </c>
      <c r="G130" s="44" t="s">
        <v>343</v>
      </c>
      <c r="H130" s="33">
        <v>1</v>
      </c>
      <c r="I130" s="33">
        <f>SUM(H130:H130)</f>
        <v>1</v>
      </c>
      <c r="J130" s="33">
        <v>0.08</v>
      </c>
      <c r="K130" s="33"/>
      <c r="L130" s="33">
        <v>0.08</v>
      </c>
      <c r="M130" s="33"/>
      <c r="N130" s="33">
        <v>0.09</v>
      </c>
      <c r="O130" s="33"/>
      <c r="P130" s="33">
        <v>0.08</v>
      </c>
      <c r="Q130" s="33"/>
      <c r="R130" s="33">
        <v>0.08</v>
      </c>
      <c r="S130" s="33"/>
      <c r="T130" s="33">
        <v>0.09</v>
      </c>
      <c r="U130" s="33"/>
      <c r="V130" s="33">
        <v>0.08</v>
      </c>
      <c r="W130" s="33"/>
      <c r="X130" s="33">
        <v>0.08</v>
      </c>
      <c r="Y130" s="33"/>
      <c r="Z130" s="33">
        <v>0.09</v>
      </c>
      <c r="AA130" s="33"/>
      <c r="AB130" s="33">
        <v>0.08</v>
      </c>
      <c r="AC130" s="33"/>
      <c r="AD130" s="33">
        <v>0.08</v>
      </c>
      <c r="AE130" s="33"/>
      <c r="AF130" s="33">
        <v>0.09</v>
      </c>
      <c r="AG130" s="33"/>
      <c r="AH130" s="31">
        <f t="shared" si="2"/>
        <v>0.99999999999999978</v>
      </c>
      <c r="AI130" s="64">
        <v>44928</v>
      </c>
      <c r="AJ130" s="64">
        <v>45290</v>
      </c>
      <c r="AK130" s="43" t="s">
        <v>344</v>
      </c>
      <c r="AL130" s="44" t="s">
        <v>287</v>
      </c>
      <c r="AM130" s="43" t="s">
        <v>708</v>
      </c>
      <c r="AN130" s="43" t="s">
        <v>708</v>
      </c>
      <c r="AO130" s="43" t="s">
        <v>160</v>
      </c>
    </row>
    <row r="131" spans="1:41" ht="137.25" hidden="1" x14ac:dyDescent="0.25">
      <c r="A131" s="43" t="s">
        <v>40</v>
      </c>
      <c r="B131" s="60" t="s">
        <v>203</v>
      </c>
      <c r="C131" s="60">
        <v>423</v>
      </c>
      <c r="D131" s="60" t="s">
        <v>70</v>
      </c>
      <c r="E131" s="60" t="s">
        <v>70</v>
      </c>
      <c r="F131" s="44" t="s">
        <v>345</v>
      </c>
      <c r="G131" s="44" t="s">
        <v>346</v>
      </c>
      <c r="H131" s="33">
        <v>1</v>
      </c>
      <c r="I131" s="33">
        <f>+H131</f>
        <v>1</v>
      </c>
      <c r="J131" s="33"/>
      <c r="K131" s="33"/>
      <c r="L131" s="33"/>
      <c r="M131" s="33"/>
      <c r="N131" s="33"/>
      <c r="O131" s="33"/>
      <c r="P131" s="33"/>
      <c r="Q131" s="33"/>
      <c r="R131" s="33"/>
      <c r="S131" s="33"/>
      <c r="T131" s="33">
        <v>0.5</v>
      </c>
      <c r="U131" s="33"/>
      <c r="V131" s="33"/>
      <c r="W131" s="33"/>
      <c r="X131" s="33"/>
      <c r="Y131" s="33"/>
      <c r="Z131" s="33"/>
      <c r="AA131" s="33"/>
      <c r="AB131" s="33"/>
      <c r="AC131" s="33"/>
      <c r="AD131" s="33">
        <v>0.5</v>
      </c>
      <c r="AE131" s="33"/>
      <c r="AF131" s="33"/>
      <c r="AG131" s="33"/>
      <c r="AH131" s="31">
        <f t="shared" si="2"/>
        <v>1</v>
      </c>
      <c r="AI131" s="64">
        <v>45078</v>
      </c>
      <c r="AJ131" s="64">
        <v>45260</v>
      </c>
      <c r="AK131" s="43" t="s">
        <v>347</v>
      </c>
      <c r="AL131" s="44" t="s">
        <v>287</v>
      </c>
      <c r="AM131" s="43" t="s">
        <v>708</v>
      </c>
      <c r="AN131" s="43" t="s">
        <v>708</v>
      </c>
      <c r="AO131" s="43" t="s">
        <v>160</v>
      </c>
    </row>
    <row r="132" spans="1:41" s="95" customFormat="1" ht="57" hidden="1" x14ac:dyDescent="0.25">
      <c r="A132" s="82" t="s">
        <v>152</v>
      </c>
      <c r="B132" s="75" t="s">
        <v>153</v>
      </c>
      <c r="C132" s="90">
        <v>329</v>
      </c>
      <c r="D132" s="223">
        <v>107</v>
      </c>
      <c r="E132" s="220">
        <v>1092564000</v>
      </c>
      <c r="F132" s="70" t="s">
        <v>404</v>
      </c>
      <c r="G132" s="70" t="s">
        <v>410</v>
      </c>
      <c r="H132" s="92">
        <v>0.25</v>
      </c>
      <c r="I132" s="217">
        <f>+H132+H133+H134+H135+H136+H138</f>
        <v>1</v>
      </c>
      <c r="J132" s="91"/>
      <c r="K132" s="91"/>
      <c r="L132" s="92">
        <v>0.5</v>
      </c>
      <c r="M132" s="91"/>
      <c r="N132" s="92">
        <v>0.5</v>
      </c>
      <c r="O132" s="91"/>
      <c r="P132" s="91"/>
      <c r="Q132" s="91"/>
      <c r="R132" s="91"/>
      <c r="S132" s="91"/>
      <c r="T132" s="91"/>
      <c r="U132" s="91"/>
      <c r="V132" s="91"/>
      <c r="W132" s="91"/>
      <c r="X132" s="93"/>
      <c r="Y132" s="93"/>
      <c r="Z132" s="91"/>
      <c r="AA132" s="93"/>
      <c r="AB132" s="91"/>
      <c r="AC132" s="91"/>
      <c r="AD132" s="91"/>
      <c r="AE132" s="91"/>
      <c r="AF132" s="91"/>
      <c r="AG132" s="91"/>
      <c r="AH132" s="92">
        <f>SUM(J132:AG132)</f>
        <v>1</v>
      </c>
      <c r="AI132" s="100">
        <v>44958</v>
      </c>
      <c r="AJ132" s="100">
        <v>45016</v>
      </c>
      <c r="AK132" s="90" t="s">
        <v>411</v>
      </c>
      <c r="AL132" s="90" t="s">
        <v>402</v>
      </c>
      <c r="AM132" s="43" t="s">
        <v>709</v>
      </c>
      <c r="AN132" s="94" t="s">
        <v>403</v>
      </c>
      <c r="AO132" s="94" t="s">
        <v>160</v>
      </c>
    </row>
    <row r="133" spans="1:41" s="95" customFormat="1" ht="85.5" hidden="1" customHeight="1" x14ac:dyDescent="0.25">
      <c r="A133" s="82" t="s">
        <v>152</v>
      </c>
      <c r="B133" s="75" t="s">
        <v>153</v>
      </c>
      <c r="C133" s="90">
        <v>329</v>
      </c>
      <c r="D133" s="224"/>
      <c r="E133" s="221"/>
      <c r="F133" s="70" t="s">
        <v>404</v>
      </c>
      <c r="G133" s="70" t="s">
        <v>412</v>
      </c>
      <c r="H133" s="92">
        <v>0.1</v>
      </c>
      <c r="I133" s="224"/>
      <c r="J133" s="91"/>
      <c r="K133" s="91"/>
      <c r="L133" s="91"/>
      <c r="M133" s="91"/>
      <c r="N133" s="92">
        <v>0.5</v>
      </c>
      <c r="O133" s="91"/>
      <c r="P133" s="92">
        <v>0.5</v>
      </c>
      <c r="Q133" s="91"/>
      <c r="R133" s="91"/>
      <c r="S133" s="91"/>
      <c r="T133" s="91"/>
      <c r="U133" s="91"/>
      <c r="V133" s="91"/>
      <c r="W133" s="91"/>
      <c r="X133" s="93"/>
      <c r="Y133" s="93"/>
      <c r="Z133" s="91"/>
      <c r="AA133" s="93"/>
      <c r="AB133" s="91"/>
      <c r="AC133" s="91"/>
      <c r="AD133" s="91"/>
      <c r="AE133" s="91"/>
      <c r="AF133" s="91"/>
      <c r="AG133" s="91"/>
      <c r="AH133" s="92">
        <f>SUM(J133:AG133)</f>
        <v>1</v>
      </c>
      <c r="AI133" s="100">
        <v>44986</v>
      </c>
      <c r="AJ133" s="100">
        <v>45046</v>
      </c>
      <c r="AK133" s="70" t="s">
        <v>413</v>
      </c>
      <c r="AL133" s="90" t="s">
        <v>402</v>
      </c>
      <c r="AM133" s="43" t="s">
        <v>709</v>
      </c>
      <c r="AN133" s="94" t="s">
        <v>403</v>
      </c>
      <c r="AO133" s="94" t="s">
        <v>160</v>
      </c>
    </row>
    <row r="134" spans="1:41" s="95" customFormat="1" ht="99.75" hidden="1" x14ac:dyDescent="0.25">
      <c r="A134" s="82" t="s">
        <v>152</v>
      </c>
      <c r="B134" s="75" t="s">
        <v>153</v>
      </c>
      <c r="C134" s="90">
        <v>329</v>
      </c>
      <c r="D134" s="224"/>
      <c r="E134" s="221"/>
      <c r="F134" s="70" t="s">
        <v>404</v>
      </c>
      <c r="G134" s="70" t="s">
        <v>415</v>
      </c>
      <c r="H134" s="92">
        <v>0.2</v>
      </c>
      <c r="I134" s="224"/>
      <c r="J134" s="91"/>
      <c r="K134" s="91"/>
      <c r="L134" s="91"/>
      <c r="M134" s="91"/>
      <c r="N134" s="91"/>
      <c r="O134" s="91"/>
      <c r="P134" s="91"/>
      <c r="Q134" s="91"/>
      <c r="R134" s="92">
        <v>0.5</v>
      </c>
      <c r="S134" s="91"/>
      <c r="T134" s="92">
        <v>0.5</v>
      </c>
      <c r="U134" s="91"/>
      <c r="V134" s="91"/>
      <c r="W134" s="91"/>
      <c r="X134" s="93"/>
      <c r="Y134" s="93"/>
      <c r="Z134" s="91"/>
      <c r="AA134" s="93"/>
      <c r="AB134" s="91"/>
      <c r="AC134" s="91"/>
      <c r="AD134" s="91"/>
      <c r="AE134" s="91"/>
      <c r="AF134" s="91"/>
      <c r="AG134" s="91"/>
      <c r="AH134" s="92">
        <f>SUM(J134:AG134)</f>
        <v>1</v>
      </c>
      <c r="AI134" s="100">
        <v>45047</v>
      </c>
      <c r="AJ134" s="100">
        <v>45107</v>
      </c>
      <c r="AK134" s="101" t="s">
        <v>416</v>
      </c>
      <c r="AL134" s="90" t="s">
        <v>402</v>
      </c>
      <c r="AM134" s="43" t="s">
        <v>709</v>
      </c>
      <c r="AN134" s="94" t="s">
        <v>403</v>
      </c>
      <c r="AO134" s="94" t="s">
        <v>160</v>
      </c>
    </row>
    <row r="135" spans="1:41" s="95" customFormat="1" ht="74.099999999999994" hidden="1" customHeight="1" x14ac:dyDescent="0.25">
      <c r="A135" s="82" t="s">
        <v>152</v>
      </c>
      <c r="B135" s="75" t="s">
        <v>153</v>
      </c>
      <c r="C135" s="90">
        <v>329</v>
      </c>
      <c r="D135" s="224"/>
      <c r="E135" s="221"/>
      <c r="F135" s="70" t="s">
        <v>404</v>
      </c>
      <c r="G135" s="70" t="s">
        <v>418</v>
      </c>
      <c r="H135" s="92">
        <v>0.15</v>
      </c>
      <c r="I135" s="224"/>
      <c r="J135" s="91"/>
      <c r="K135" s="91"/>
      <c r="L135" s="91"/>
      <c r="M135" s="91"/>
      <c r="N135" s="91"/>
      <c r="O135" s="91"/>
      <c r="P135" s="91"/>
      <c r="Q135" s="91"/>
      <c r="R135" s="91"/>
      <c r="S135" s="91"/>
      <c r="T135" s="91"/>
      <c r="U135" s="91"/>
      <c r="V135" s="92">
        <v>0.5</v>
      </c>
      <c r="W135" s="91"/>
      <c r="X135" s="96">
        <v>0.5</v>
      </c>
      <c r="Y135" s="93"/>
      <c r="Z135" s="91"/>
      <c r="AA135" s="93"/>
      <c r="AB135" s="91"/>
      <c r="AC135" s="91"/>
      <c r="AD135" s="91"/>
      <c r="AE135" s="91"/>
      <c r="AF135" s="91"/>
      <c r="AG135" s="91"/>
      <c r="AH135" s="92">
        <f>SUM(J135:AG135)</f>
        <v>1</v>
      </c>
      <c r="AI135" s="100">
        <v>45108</v>
      </c>
      <c r="AJ135" s="100">
        <v>45169</v>
      </c>
      <c r="AK135" s="101" t="s">
        <v>419</v>
      </c>
      <c r="AL135" s="90" t="s">
        <v>402</v>
      </c>
      <c r="AM135" s="43" t="s">
        <v>709</v>
      </c>
      <c r="AN135" s="94" t="s">
        <v>403</v>
      </c>
      <c r="AO135" s="94" t="s">
        <v>160</v>
      </c>
    </row>
    <row r="136" spans="1:41" s="95" customFormat="1" ht="85.5" hidden="1" x14ac:dyDescent="0.25">
      <c r="A136" s="82" t="s">
        <v>152</v>
      </c>
      <c r="B136" s="75" t="s">
        <v>153</v>
      </c>
      <c r="C136" s="90">
        <v>329</v>
      </c>
      <c r="D136" s="224"/>
      <c r="E136" s="221"/>
      <c r="F136" s="70" t="s">
        <v>404</v>
      </c>
      <c r="G136" s="70" t="s">
        <v>407</v>
      </c>
      <c r="H136" s="217">
        <v>0.25</v>
      </c>
      <c r="I136" s="224"/>
      <c r="J136" s="97"/>
      <c r="K136" s="91"/>
      <c r="L136" s="98">
        <v>0.15</v>
      </c>
      <c r="M136" s="91"/>
      <c r="N136" s="92">
        <v>0.15</v>
      </c>
      <c r="O136" s="91"/>
      <c r="P136" s="92">
        <v>0.35</v>
      </c>
      <c r="Q136" s="91"/>
      <c r="R136" s="92">
        <v>0.35</v>
      </c>
      <c r="S136" s="91"/>
      <c r="T136" s="91"/>
      <c r="U136" s="91"/>
      <c r="V136" s="91"/>
      <c r="W136" s="91"/>
      <c r="X136" s="93"/>
      <c r="Y136" s="93"/>
      <c r="Z136" s="91"/>
      <c r="AA136" s="93"/>
      <c r="AB136" s="91"/>
      <c r="AC136" s="91"/>
      <c r="AD136" s="91"/>
      <c r="AE136" s="91"/>
      <c r="AF136" s="91"/>
      <c r="AG136" s="91"/>
      <c r="AH136" s="92">
        <f t="shared" ref="AH136:AH146" si="4">SUM(J136:AG136)</f>
        <v>0.99999999999999989</v>
      </c>
      <c r="AI136" s="100">
        <v>44932</v>
      </c>
      <c r="AJ136" s="100">
        <v>45077</v>
      </c>
      <c r="AK136" s="70" t="s">
        <v>408</v>
      </c>
      <c r="AL136" s="90" t="s">
        <v>402</v>
      </c>
      <c r="AM136" s="43" t="s">
        <v>709</v>
      </c>
      <c r="AN136" s="94" t="s">
        <v>403</v>
      </c>
      <c r="AO136" s="94" t="s">
        <v>160</v>
      </c>
    </row>
    <row r="137" spans="1:41" s="95" customFormat="1" ht="85.5" hidden="1" x14ac:dyDescent="0.25">
      <c r="A137" s="82" t="s">
        <v>152</v>
      </c>
      <c r="B137" s="75" t="s">
        <v>153</v>
      </c>
      <c r="C137" s="90">
        <v>329</v>
      </c>
      <c r="D137" s="224"/>
      <c r="E137" s="221"/>
      <c r="F137" s="70" t="s">
        <v>404</v>
      </c>
      <c r="G137" s="70" t="s">
        <v>420</v>
      </c>
      <c r="H137" s="218"/>
      <c r="I137" s="224"/>
      <c r="J137" s="91"/>
      <c r="K137" s="91"/>
      <c r="L137" s="91"/>
      <c r="M137" s="91"/>
      <c r="N137" s="91"/>
      <c r="O137" s="91"/>
      <c r="P137" s="91"/>
      <c r="Q137" s="91"/>
      <c r="R137" s="91"/>
      <c r="S137" s="91"/>
      <c r="T137" s="91"/>
      <c r="U137" s="91"/>
      <c r="V137" s="92"/>
      <c r="W137" s="91"/>
      <c r="X137" s="96"/>
      <c r="Y137" s="93"/>
      <c r="Z137" s="92">
        <v>0.2</v>
      </c>
      <c r="AA137" s="93"/>
      <c r="AB137" s="92">
        <v>0.4</v>
      </c>
      <c r="AC137" s="91"/>
      <c r="AD137" s="92">
        <v>0.4</v>
      </c>
      <c r="AE137" s="91"/>
      <c r="AF137" s="91"/>
      <c r="AG137" s="91"/>
      <c r="AH137" s="92">
        <f>SUM(J137:AG137)</f>
        <v>1</v>
      </c>
      <c r="AI137" s="100">
        <v>45170</v>
      </c>
      <c r="AJ137" s="100">
        <v>45260</v>
      </c>
      <c r="AK137" s="70" t="s">
        <v>421</v>
      </c>
      <c r="AL137" s="90" t="s">
        <v>402</v>
      </c>
      <c r="AM137" s="43" t="s">
        <v>709</v>
      </c>
      <c r="AN137" s="94" t="s">
        <v>403</v>
      </c>
      <c r="AO137" s="94" t="s">
        <v>160</v>
      </c>
    </row>
    <row r="138" spans="1:41" s="95" customFormat="1" ht="57" hidden="1" x14ac:dyDescent="0.25">
      <c r="A138" s="82" t="s">
        <v>152</v>
      </c>
      <c r="B138" s="75" t="s">
        <v>153</v>
      </c>
      <c r="C138" s="90">
        <v>329</v>
      </c>
      <c r="D138" s="224"/>
      <c r="E138" s="221"/>
      <c r="F138" s="70" t="s">
        <v>404</v>
      </c>
      <c r="G138" s="70" t="s">
        <v>742</v>
      </c>
      <c r="H138" s="217">
        <v>0.05</v>
      </c>
      <c r="I138" s="224"/>
      <c r="J138" s="92"/>
      <c r="K138" s="91"/>
      <c r="L138" s="92">
        <v>1</v>
      </c>
      <c r="M138" s="91"/>
      <c r="N138" s="91"/>
      <c r="O138" s="91"/>
      <c r="P138" s="91"/>
      <c r="Q138" s="91"/>
      <c r="R138" s="91"/>
      <c r="S138" s="91"/>
      <c r="T138" s="91"/>
      <c r="U138" s="91"/>
      <c r="V138" s="91"/>
      <c r="W138" s="91"/>
      <c r="X138" s="93"/>
      <c r="Y138" s="93"/>
      <c r="Z138" s="91"/>
      <c r="AA138" s="93"/>
      <c r="AB138" s="91"/>
      <c r="AC138" s="91"/>
      <c r="AD138" s="91"/>
      <c r="AE138" s="91"/>
      <c r="AF138" s="91"/>
      <c r="AG138" s="91"/>
      <c r="AH138" s="92">
        <f>SUM(J138:AG138)</f>
        <v>1</v>
      </c>
      <c r="AI138" s="100">
        <v>44958</v>
      </c>
      <c r="AJ138" s="100">
        <v>44985</v>
      </c>
      <c r="AK138" s="101" t="s">
        <v>405</v>
      </c>
      <c r="AL138" s="90" t="s">
        <v>402</v>
      </c>
      <c r="AM138" s="43" t="s">
        <v>709</v>
      </c>
      <c r="AN138" s="94" t="s">
        <v>403</v>
      </c>
      <c r="AO138" s="94" t="s">
        <v>160</v>
      </c>
    </row>
    <row r="139" spans="1:41" s="95" customFormat="1" ht="57" hidden="1" x14ac:dyDescent="0.25">
      <c r="A139" s="82" t="s">
        <v>152</v>
      </c>
      <c r="B139" s="75" t="s">
        <v>153</v>
      </c>
      <c r="C139" s="90">
        <v>329</v>
      </c>
      <c r="D139" s="224"/>
      <c r="E139" s="221"/>
      <c r="F139" s="70" t="s">
        <v>404</v>
      </c>
      <c r="G139" s="70" t="s">
        <v>743</v>
      </c>
      <c r="H139" s="219"/>
      <c r="I139" s="224"/>
      <c r="J139" s="91"/>
      <c r="K139" s="91"/>
      <c r="L139" s="91"/>
      <c r="M139" s="91"/>
      <c r="N139" s="92">
        <v>0.2</v>
      </c>
      <c r="O139" s="91"/>
      <c r="P139" s="92">
        <v>0.4</v>
      </c>
      <c r="Q139" s="91"/>
      <c r="R139" s="92">
        <v>0.4</v>
      </c>
      <c r="S139" s="91"/>
      <c r="T139" s="91"/>
      <c r="U139" s="91"/>
      <c r="V139" s="91"/>
      <c r="W139" s="91"/>
      <c r="X139" s="93"/>
      <c r="Y139" s="93"/>
      <c r="Z139" s="91"/>
      <c r="AA139" s="93"/>
      <c r="AB139" s="91"/>
      <c r="AC139" s="91"/>
      <c r="AD139" s="91"/>
      <c r="AE139" s="91"/>
      <c r="AF139" s="91"/>
      <c r="AG139" s="91"/>
      <c r="AH139" s="92">
        <f t="shared" ref="AH139" si="5">SUM(J139:AG139)</f>
        <v>1</v>
      </c>
      <c r="AI139" s="100">
        <v>44986</v>
      </c>
      <c r="AJ139" s="100">
        <v>45077</v>
      </c>
      <c r="AK139" s="90" t="s">
        <v>409</v>
      </c>
      <c r="AL139" s="90" t="s">
        <v>402</v>
      </c>
      <c r="AM139" s="43" t="s">
        <v>709</v>
      </c>
      <c r="AN139" s="94" t="s">
        <v>403</v>
      </c>
      <c r="AO139" s="94" t="s">
        <v>160</v>
      </c>
    </row>
    <row r="140" spans="1:41" s="95" customFormat="1" ht="57" hidden="1" x14ac:dyDescent="0.25">
      <c r="A140" s="82" t="s">
        <v>152</v>
      </c>
      <c r="B140" s="75" t="s">
        <v>153</v>
      </c>
      <c r="C140" s="90">
        <v>329</v>
      </c>
      <c r="D140" s="225"/>
      <c r="E140" s="222"/>
      <c r="F140" s="70" t="s">
        <v>404</v>
      </c>
      <c r="G140" s="70" t="s">
        <v>422</v>
      </c>
      <c r="H140" s="218"/>
      <c r="I140" s="225"/>
      <c r="J140" s="91"/>
      <c r="K140" s="91"/>
      <c r="L140" s="91"/>
      <c r="M140" s="91"/>
      <c r="N140" s="91"/>
      <c r="O140" s="91"/>
      <c r="P140" s="91"/>
      <c r="Q140" s="91"/>
      <c r="R140" s="91"/>
      <c r="S140" s="91"/>
      <c r="T140" s="91"/>
      <c r="U140" s="91"/>
      <c r="V140" s="91"/>
      <c r="W140" s="91"/>
      <c r="X140" s="93"/>
      <c r="Y140" s="93"/>
      <c r="Z140" s="92"/>
      <c r="AA140" s="93"/>
      <c r="AB140" s="91"/>
      <c r="AC140" s="91"/>
      <c r="AD140" s="92">
        <v>0.4</v>
      </c>
      <c r="AE140" s="91"/>
      <c r="AF140" s="92">
        <v>0.6</v>
      </c>
      <c r="AG140" s="91"/>
      <c r="AH140" s="92">
        <f>SUM(J140:AG140)</f>
        <v>1</v>
      </c>
      <c r="AI140" s="100">
        <v>45231</v>
      </c>
      <c r="AJ140" s="100">
        <v>45275</v>
      </c>
      <c r="AK140" s="101" t="s">
        <v>423</v>
      </c>
      <c r="AL140" s="90" t="s">
        <v>402</v>
      </c>
      <c r="AM140" s="43" t="s">
        <v>709</v>
      </c>
      <c r="AN140" s="94" t="s">
        <v>403</v>
      </c>
      <c r="AO140" s="94" t="s">
        <v>160</v>
      </c>
    </row>
    <row r="141" spans="1:41" s="95" customFormat="1" ht="57" hidden="1" x14ac:dyDescent="0.25">
      <c r="A141" s="82" t="s">
        <v>152</v>
      </c>
      <c r="B141" s="75" t="s">
        <v>153</v>
      </c>
      <c r="C141" s="90">
        <v>329</v>
      </c>
      <c r="D141" s="91" t="s">
        <v>70</v>
      </c>
      <c r="E141" s="90" t="s">
        <v>70</v>
      </c>
      <c r="F141" s="70" t="s">
        <v>399</v>
      </c>
      <c r="G141" s="70" t="s">
        <v>400</v>
      </c>
      <c r="H141" s="92">
        <v>0.1</v>
      </c>
      <c r="I141" s="217">
        <f>+H141+H142+H143+H144+H145+H146</f>
        <v>1</v>
      </c>
      <c r="J141" s="92"/>
      <c r="K141" s="91"/>
      <c r="L141" s="92">
        <v>1</v>
      </c>
      <c r="M141" s="91"/>
      <c r="N141" s="91"/>
      <c r="O141" s="91"/>
      <c r="P141" s="91"/>
      <c r="Q141" s="91"/>
      <c r="R141" s="91"/>
      <c r="S141" s="91"/>
      <c r="T141" s="91"/>
      <c r="U141" s="91"/>
      <c r="V141" s="91"/>
      <c r="W141" s="91"/>
      <c r="X141" s="93"/>
      <c r="Y141" s="93"/>
      <c r="Z141" s="91"/>
      <c r="AA141" s="93"/>
      <c r="AB141" s="91"/>
      <c r="AC141" s="91"/>
      <c r="AD141" s="91"/>
      <c r="AE141" s="91"/>
      <c r="AF141" s="91"/>
      <c r="AG141" s="91"/>
      <c r="AH141" s="92">
        <f>SUM(J141:AG141)</f>
        <v>1</v>
      </c>
      <c r="AI141" s="100">
        <v>44958</v>
      </c>
      <c r="AJ141" s="100">
        <v>44985</v>
      </c>
      <c r="AK141" s="101" t="s">
        <v>401</v>
      </c>
      <c r="AL141" s="90" t="s">
        <v>402</v>
      </c>
      <c r="AM141" s="43" t="s">
        <v>709</v>
      </c>
      <c r="AN141" s="94" t="s">
        <v>403</v>
      </c>
      <c r="AO141" s="94" t="s">
        <v>160</v>
      </c>
    </row>
    <row r="142" spans="1:41" s="95" customFormat="1" ht="57" hidden="1" x14ac:dyDescent="0.25">
      <c r="A142" s="82" t="s">
        <v>152</v>
      </c>
      <c r="B142" s="75" t="s">
        <v>153</v>
      </c>
      <c r="C142" s="90">
        <v>329</v>
      </c>
      <c r="D142" s="91" t="s">
        <v>70</v>
      </c>
      <c r="E142" s="90" t="s">
        <v>70</v>
      </c>
      <c r="F142" s="70" t="s">
        <v>399</v>
      </c>
      <c r="G142" s="99" t="s">
        <v>414</v>
      </c>
      <c r="H142" s="92">
        <v>0.1</v>
      </c>
      <c r="I142" s="224"/>
      <c r="J142" s="91"/>
      <c r="K142" s="91"/>
      <c r="L142" s="91"/>
      <c r="M142" s="91"/>
      <c r="N142" s="91"/>
      <c r="O142" s="91"/>
      <c r="P142" s="91"/>
      <c r="Q142" s="91"/>
      <c r="R142" s="92">
        <v>1</v>
      </c>
      <c r="S142" s="91"/>
      <c r="T142" s="91"/>
      <c r="U142" s="91"/>
      <c r="V142" s="91"/>
      <c r="W142" s="91"/>
      <c r="X142" s="93"/>
      <c r="Y142" s="93"/>
      <c r="Z142" s="91"/>
      <c r="AA142" s="93"/>
      <c r="AB142" s="91"/>
      <c r="AC142" s="91"/>
      <c r="AD142" s="91"/>
      <c r="AE142" s="91"/>
      <c r="AF142" s="91"/>
      <c r="AG142" s="91"/>
      <c r="AH142" s="92">
        <f t="shared" si="4"/>
        <v>1</v>
      </c>
      <c r="AI142" s="100">
        <v>45047</v>
      </c>
      <c r="AJ142" s="100">
        <v>45077</v>
      </c>
      <c r="AK142" s="101" t="s">
        <v>401</v>
      </c>
      <c r="AL142" s="90" t="s">
        <v>402</v>
      </c>
      <c r="AM142" s="43" t="s">
        <v>709</v>
      </c>
      <c r="AN142" s="94" t="s">
        <v>403</v>
      </c>
      <c r="AO142" s="94" t="s">
        <v>160</v>
      </c>
    </row>
    <row r="143" spans="1:41" s="95" customFormat="1" ht="57" hidden="1" x14ac:dyDescent="0.25">
      <c r="A143" s="82" t="s">
        <v>152</v>
      </c>
      <c r="B143" s="75" t="s">
        <v>153</v>
      </c>
      <c r="C143" s="90">
        <v>330</v>
      </c>
      <c r="D143" s="91" t="s">
        <v>70</v>
      </c>
      <c r="E143" s="90" t="s">
        <v>70</v>
      </c>
      <c r="F143" s="70" t="s">
        <v>399</v>
      </c>
      <c r="G143" s="70" t="s">
        <v>417</v>
      </c>
      <c r="H143" s="92">
        <v>0.1</v>
      </c>
      <c r="I143" s="224"/>
      <c r="J143" s="91"/>
      <c r="K143" s="91"/>
      <c r="L143" s="91"/>
      <c r="M143" s="91"/>
      <c r="N143" s="91"/>
      <c r="O143" s="91"/>
      <c r="P143" s="91"/>
      <c r="Q143" s="91"/>
      <c r="R143" s="91"/>
      <c r="S143" s="91"/>
      <c r="T143" s="92">
        <v>1</v>
      </c>
      <c r="U143" s="91"/>
      <c r="V143" s="91"/>
      <c r="W143" s="91"/>
      <c r="X143" s="93"/>
      <c r="Y143" s="93"/>
      <c r="Z143" s="91"/>
      <c r="AA143" s="93"/>
      <c r="AB143" s="91"/>
      <c r="AC143" s="91"/>
      <c r="AD143" s="91"/>
      <c r="AE143" s="91"/>
      <c r="AF143" s="91"/>
      <c r="AG143" s="91"/>
      <c r="AH143" s="92">
        <f t="shared" si="4"/>
        <v>1</v>
      </c>
      <c r="AI143" s="100">
        <v>45078</v>
      </c>
      <c r="AJ143" s="100">
        <v>45107</v>
      </c>
      <c r="AK143" s="101" t="s">
        <v>401</v>
      </c>
      <c r="AL143" s="90" t="s">
        <v>402</v>
      </c>
      <c r="AM143" s="43" t="s">
        <v>709</v>
      </c>
      <c r="AN143" s="94" t="s">
        <v>403</v>
      </c>
      <c r="AO143" s="94" t="s">
        <v>160</v>
      </c>
    </row>
    <row r="144" spans="1:41" s="95" customFormat="1" ht="57" hidden="1" x14ac:dyDescent="0.25">
      <c r="A144" s="82" t="s">
        <v>152</v>
      </c>
      <c r="B144" s="75" t="s">
        <v>153</v>
      </c>
      <c r="C144" s="90">
        <v>329</v>
      </c>
      <c r="D144" s="91" t="s">
        <v>70</v>
      </c>
      <c r="E144" s="90" t="s">
        <v>70</v>
      </c>
      <c r="F144" s="70" t="s">
        <v>399</v>
      </c>
      <c r="G144" s="99" t="s">
        <v>426</v>
      </c>
      <c r="H144" s="92">
        <v>0.1</v>
      </c>
      <c r="I144" s="224"/>
      <c r="J144" s="91"/>
      <c r="K144" s="91"/>
      <c r="L144" s="91"/>
      <c r="M144" s="91"/>
      <c r="N144" s="91"/>
      <c r="O144" s="91"/>
      <c r="P144" s="91"/>
      <c r="Q144" s="91"/>
      <c r="R144" s="91"/>
      <c r="S144" s="91"/>
      <c r="T144" s="91"/>
      <c r="U144" s="91"/>
      <c r="V144" s="91"/>
      <c r="W144" s="91"/>
      <c r="X144" s="93"/>
      <c r="Y144" s="93"/>
      <c r="Z144" s="91"/>
      <c r="AA144" s="93"/>
      <c r="AB144" s="91"/>
      <c r="AC144" s="91"/>
      <c r="AD144" s="92">
        <v>0.8</v>
      </c>
      <c r="AE144" s="91"/>
      <c r="AF144" s="92">
        <v>0.2</v>
      </c>
      <c r="AG144" s="91"/>
      <c r="AH144" s="92">
        <f>SUM(J144:AG144)</f>
        <v>1</v>
      </c>
      <c r="AI144" s="100">
        <v>45231</v>
      </c>
      <c r="AJ144" s="100">
        <v>45275</v>
      </c>
      <c r="AK144" s="101" t="s">
        <v>401</v>
      </c>
      <c r="AL144" s="90" t="s">
        <v>402</v>
      </c>
      <c r="AM144" s="43" t="s">
        <v>709</v>
      </c>
      <c r="AN144" s="94" t="s">
        <v>403</v>
      </c>
      <c r="AO144" s="94" t="s">
        <v>160</v>
      </c>
    </row>
    <row r="145" spans="1:42" s="95" customFormat="1" ht="85.5" hidden="1" x14ac:dyDescent="0.25">
      <c r="A145" s="82" t="s">
        <v>152</v>
      </c>
      <c r="B145" s="75" t="s">
        <v>153</v>
      </c>
      <c r="C145" s="90">
        <v>329</v>
      </c>
      <c r="D145" s="91" t="s">
        <v>70</v>
      </c>
      <c r="E145" s="90" t="s">
        <v>70</v>
      </c>
      <c r="F145" s="70" t="s">
        <v>399</v>
      </c>
      <c r="G145" s="70" t="s">
        <v>744</v>
      </c>
      <c r="H145" s="92">
        <v>0.3</v>
      </c>
      <c r="I145" s="224"/>
      <c r="J145" s="92"/>
      <c r="K145" s="91"/>
      <c r="L145" s="92">
        <v>0.5</v>
      </c>
      <c r="M145" s="91"/>
      <c r="N145" s="92">
        <v>0.5</v>
      </c>
      <c r="O145" s="91"/>
      <c r="P145" s="91"/>
      <c r="Q145" s="91"/>
      <c r="R145" s="91"/>
      <c r="S145" s="91"/>
      <c r="T145" s="91"/>
      <c r="U145" s="91"/>
      <c r="V145" s="91"/>
      <c r="W145" s="91"/>
      <c r="X145" s="93"/>
      <c r="Y145" s="93"/>
      <c r="Z145" s="91"/>
      <c r="AA145" s="93"/>
      <c r="AB145" s="91"/>
      <c r="AC145" s="91"/>
      <c r="AD145" s="91"/>
      <c r="AE145" s="91"/>
      <c r="AF145" s="91"/>
      <c r="AG145" s="91"/>
      <c r="AH145" s="92">
        <f t="shared" ref="AH145" si="6">SUM(J145:AG145)</f>
        <v>1</v>
      </c>
      <c r="AI145" s="100">
        <v>44972</v>
      </c>
      <c r="AJ145" s="100">
        <v>45016</v>
      </c>
      <c r="AK145" s="101" t="s">
        <v>406</v>
      </c>
      <c r="AL145" s="90" t="s">
        <v>402</v>
      </c>
      <c r="AM145" s="43" t="s">
        <v>709</v>
      </c>
      <c r="AN145" s="94" t="s">
        <v>403</v>
      </c>
      <c r="AO145" s="94" t="s">
        <v>160</v>
      </c>
    </row>
    <row r="146" spans="1:42" s="95" customFormat="1" ht="57" hidden="1" x14ac:dyDescent="0.25">
      <c r="A146" s="82" t="s">
        <v>152</v>
      </c>
      <c r="B146" s="75" t="s">
        <v>153</v>
      </c>
      <c r="C146" s="90">
        <v>329</v>
      </c>
      <c r="D146" s="91" t="s">
        <v>70</v>
      </c>
      <c r="E146" s="90" t="s">
        <v>70</v>
      </c>
      <c r="F146" s="70" t="s">
        <v>399</v>
      </c>
      <c r="G146" s="70" t="s">
        <v>424</v>
      </c>
      <c r="H146" s="92">
        <v>0.3</v>
      </c>
      <c r="I146" s="225"/>
      <c r="J146" s="92">
        <v>0.05</v>
      </c>
      <c r="K146" s="91"/>
      <c r="L146" s="92">
        <v>0.1</v>
      </c>
      <c r="M146" s="91"/>
      <c r="N146" s="92">
        <v>0.1</v>
      </c>
      <c r="O146" s="91"/>
      <c r="P146" s="92">
        <v>0.1</v>
      </c>
      <c r="Q146" s="91"/>
      <c r="R146" s="92">
        <v>0.1</v>
      </c>
      <c r="S146" s="91"/>
      <c r="T146" s="92">
        <v>0.1</v>
      </c>
      <c r="U146" s="91"/>
      <c r="V146" s="92">
        <v>0.1</v>
      </c>
      <c r="W146" s="91"/>
      <c r="X146" s="92">
        <v>0.1</v>
      </c>
      <c r="Y146" s="93"/>
      <c r="Z146" s="92">
        <v>0.1</v>
      </c>
      <c r="AA146" s="93"/>
      <c r="AB146" s="92">
        <v>0.05</v>
      </c>
      <c r="AC146" s="91"/>
      <c r="AD146" s="92">
        <v>0.05</v>
      </c>
      <c r="AE146" s="91"/>
      <c r="AF146" s="92">
        <v>0.05</v>
      </c>
      <c r="AG146" s="91"/>
      <c r="AH146" s="92">
        <f t="shared" si="4"/>
        <v>1</v>
      </c>
      <c r="AI146" s="100">
        <v>44927</v>
      </c>
      <c r="AJ146" s="100">
        <v>45290</v>
      </c>
      <c r="AK146" s="101" t="s">
        <v>425</v>
      </c>
      <c r="AL146" s="90" t="s">
        <v>402</v>
      </c>
      <c r="AM146" s="43" t="s">
        <v>709</v>
      </c>
      <c r="AN146" s="94" t="s">
        <v>403</v>
      </c>
      <c r="AO146" s="94" t="s">
        <v>160</v>
      </c>
    </row>
    <row r="147" spans="1:42" ht="90" hidden="1" x14ac:dyDescent="0.25">
      <c r="A147" s="43" t="s">
        <v>40</v>
      </c>
      <c r="B147" s="60" t="s">
        <v>203</v>
      </c>
      <c r="C147" s="60">
        <v>422</v>
      </c>
      <c r="D147" s="236">
        <v>13778</v>
      </c>
      <c r="E147" s="238">
        <v>1265809000</v>
      </c>
      <c r="F147" s="77" t="s">
        <v>348</v>
      </c>
      <c r="G147" s="50" t="s">
        <v>349</v>
      </c>
      <c r="H147" s="78">
        <v>0.4</v>
      </c>
      <c r="I147" s="232">
        <f>+H147+H148+H149</f>
        <v>1</v>
      </c>
      <c r="J147" s="76" t="s">
        <v>127</v>
      </c>
      <c r="K147" s="76" t="s">
        <v>127</v>
      </c>
      <c r="L147" s="76" t="s">
        <v>127</v>
      </c>
      <c r="M147" s="76" t="s">
        <v>127</v>
      </c>
      <c r="N147" s="78">
        <v>0.25</v>
      </c>
      <c r="O147" s="76" t="s">
        <v>127</v>
      </c>
      <c r="P147" s="76" t="s">
        <v>127</v>
      </c>
      <c r="Q147" s="76" t="s">
        <v>127</v>
      </c>
      <c r="R147" s="76" t="s">
        <v>127</v>
      </c>
      <c r="S147" s="76" t="s">
        <v>127</v>
      </c>
      <c r="T147" s="78">
        <v>0.25</v>
      </c>
      <c r="U147" s="76" t="s">
        <v>127</v>
      </c>
      <c r="V147" s="76" t="s">
        <v>127</v>
      </c>
      <c r="W147" s="76" t="s">
        <v>127</v>
      </c>
      <c r="X147" s="76" t="s">
        <v>127</v>
      </c>
      <c r="Y147" s="76" t="s">
        <v>127</v>
      </c>
      <c r="Z147" s="78">
        <v>0.25</v>
      </c>
      <c r="AA147" s="76" t="s">
        <v>127</v>
      </c>
      <c r="AB147" s="76" t="s">
        <v>127</v>
      </c>
      <c r="AC147" s="76" t="s">
        <v>127</v>
      </c>
      <c r="AD147" s="76" t="s">
        <v>127</v>
      </c>
      <c r="AE147" s="76" t="s">
        <v>127</v>
      </c>
      <c r="AF147" s="78">
        <v>0.25</v>
      </c>
      <c r="AG147" s="76" t="s">
        <v>127</v>
      </c>
      <c r="AH147" s="31">
        <f>+N147+T147+Z147+AF147</f>
        <v>1</v>
      </c>
      <c r="AI147" s="79">
        <v>44986</v>
      </c>
      <c r="AJ147" s="79">
        <v>45290</v>
      </c>
      <c r="AK147" s="50" t="s">
        <v>350</v>
      </c>
      <c r="AL147" s="50" t="s">
        <v>351</v>
      </c>
      <c r="AM147" s="50" t="s">
        <v>753</v>
      </c>
      <c r="AN147" s="43" t="s">
        <v>754</v>
      </c>
      <c r="AO147" s="43" t="s">
        <v>352</v>
      </c>
    </row>
    <row r="148" spans="1:42" ht="95.25" hidden="1" customHeight="1" x14ac:dyDescent="0.25">
      <c r="A148" s="43" t="s">
        <v>40</v>
      </c>
      <c r="B148" s="60" t="s">
        <v>203</v>
      </c>
      <c r="C148" s="60">
        <v>422</v>
      </c>
      <c r="D148" s="237"/>
      <c r="E148" s="239"/>
      <c r="F148" s="77" t="s">
        <v>348</v>
      </c>
      <c r="G148" s="50" t="s">
        <v>353</v>
      </c>
      <c r="H148" s="78">
        <v>0.4</v>
      </c>
      <c r="I148" s="233"/>
      <c r="J148" s="78">
        <v>0.08</v>
      </c>
      <c r="K148" s="78" t="s">
        <v>127</v>
      </c>
      <c r="L148" s="78">
        <v>0.08</v>
      </c>
      <c r="M148" s="78" t="s">
        <v>127</v>
      </c>
      <c r="N148" s="78">
        <v>0.08</v>
      </c>
      <c r="O148" s="78" t="s">
        <v>127</v>
      </c>
      <c r="P148" s="78">
        <v>0.08</v>
      </c>
      <c r="Q148" s="78" t="s">
        <v>127</v>
      </c>
      <c r="R148" s="78">
        <v>0.08</v>
      </c>
      <c r="S148" s="78" t="s">
        <v>127</v>
      </c>
      <c r="T148" s="78">
        <v>0.08</v>
      </c>
      <c r="U148" s="78" t="s">
        <v>127</v>
      </c>
      <c r="V148" s="78">
        <v>0.08</v>
      </c>
      <c r="W148" s="78" t="s">
        <v>127</v>
      </c>
      <c r="X148" s="78">
        <v>0.08</v>
      </c>
      <c r="Y148" s="78" t="s">
        <v>127</v>
      </c>
      <c r="Z148" s="78">
        <v>0.09</v>
      </c>
      <c r="AA148" s="78" t="s">
        <v>127</v>
      </c>
      <c r="AB148" s="78">
        <v>0.09</v>
      </c>
      <c r="AC148" s="78" t="s">
        <v>127</v>
      </c>
      <c r="AD148" s="78">
        <v>0.09</v>
      </c>
      <c r="AE148" s="78" t="s">
        <v>127</v>
      </c>
      <c r="AF148" s="78">
        <v>0.09</v>
      </c>
      <c r="AG148" s="78" t="s">
        <v>127</v>
      </c>
      <c r="AH148" s="31">
        <f t="shared" ref="AH148:AH193" si="7">+J148+L148+N148+P148+R148+T148+V148+X148+Z148+AB148+AD148+AF148</f>
        <v>0.99999999999999989</v>
      </c>
      <c r="AI148" s="79">
        <v>44927</v>
      </c>
      <c r="AJ148" s="79">
        <v>45290</v>
      </c>
      <c r="AK148" s="50" t="s">
        <v>354</v>
      </c>
      <c r="AL148" s="50" t="s">
        <v>351</v>
      </c>
      <c r="AM148" s="50" t="s">
        <v>753</v>
      </c>
      <c r="AN148" s="43" t="s">
        <v>754</v>
      </c>
      <c r="AO148" s="43" t="s">
        <v>352</v>
      </c>
    </row>
    <row r="149" spans="1:42" ht="60" hidden="1" x14ac:dyDescent="0.25">
      <c r="A149" s="43" t="s">
        <v>40</v>
      </c>
      <c r="B149" s="60" t="s">
        <v>203</v>
      </c>
      <c r="C149" s="60">
        <v>422</v>
      </c>
      <c r="D149" s="237"/>
      <c r="E149" s="239"/>
      <c r="F149" s="77" t="s">
        <v>348</v>
      </c>
      <c r="G149" s="50" t="s">
        <v>355</v>
      </c>
      <c r="H149" s="78">
        <v>0.2</v>
      </c>
      <c r="I149" s="234"/>
      <c r="J149" s="76" t="s">
        <v>127</v>
      </c>
      <c r="K149" s="76" t="s">
        <v>127</v>
      </c>
      <c r="L149" s="76" t="s">
        <v>127</v>
      </c>
      <c r="M149" s="76" t="s">
        <v>127</v>
      </c>
      <c r="N149" s="76" t="s">
        <v>127</v>
      </c>
      <c r="O149" s="76" t="s">
        <v>127</v>
      </c>
      <c r="P149" s="76" t="s">
        <v>127</v>
      </c>
      <c r="Q149" s="76" t="s">
        <v>127</v>
      </c>
      <c r="R149" s="76" t="s">
        <v>127</v>
      </c>
      <c r="S149" s="76" t="s">
        <v>127</v>
      </c>
      <c r="T149" s="78">
        <v>0.5</v>
      </c>
      <c r="U149" s="76" t="s">
        <v>127</v>
      </c>
      <c r="V149" s="76" t="s">
        <v>127</v>
      </c>
      <c r="W149" s="76" t="s">
        <v>127</v>
      </c>
      <c r="X149" s="76" t="s">
        <v>127</v>
      </c>
      <c r="Y149" s="76" t="s">
        <v>127</v>
      </c>
      <c r="Z149" s="76" t="s">
        <v>127</v>
      </c>
      <c r="AA149" s="76" t="s">
        <v>127</v>
      </c>
      <c r="AB149" s="76" t="s">
        <v>127</v>
      </c>
      <c r="AC149" s="76" t="s">
        <v>127</v>
      </c>
      <c r="AD149" s="76" t="s">
        <v>127</v>
      </c>
      <c r="AE149" s="76" t="s">
        <v>127</v>
      </c>
      <c r="AF149" s="78">
        <v>0.5</v>
      </c>
      <c r="AG149" s="76" t="s">
        <v>127</v>
      </c>
      <c r="AH149" s="31">
        <v>1</v>
      </c>
      <c r="AI149" s="79">
        <v>45078</v>
      </c>
      <c r="AJ149" s="79">
        <v>45290</v>
      </c>
      <c r="AK149" s="50" t="s">
        <v>356</v>
      </c>
      <c r="AL149" s="50" t="s">
        <v>351</v>
      </c>
      <c r="AM149" s="50" t="s">
        <v>753</v>
      </c>
      <c r="AN149" s="43" t="s">
        <v>754</v>
      </c>
      <c r="AO149" s="43" t="s">
        <v>352</v>
      </c>
    </row>
    <row r="150" spans="1:42" ht="69" hidden="1" customHeight="1" x14ac:dyDescent="0.25">
      <c r="A150" s="43" t="s">
        <v>40</v>
      </c>
      <c r="B150" s="60" t="s">
        <v>203</v>
      </c>
      <c r="C150" s="60">
        <v>423</v>
      </c>
      <c r="D150" s="237">
        <v>1</v>
      </c>
      <c r="E150" s="254">
        <v>603769000</v>
      </c>
      <c r="F150" s="50" t="s">
        <v>357</v>
      </c>
      <c r="G150" s="50" t="s">
        <v>358</v>
      </c>
      <c r="H150" s="63">
        <v>0.1</v>
      </c>
      <c r="I150" s="229">
        <f>+H150+H151+H153+H155+H156+H157+H158+H159</f>
        <v>0.99999999999999989</v>
      </c>
      <c r="J150" s="78">
        <v>0.05</v>
      </c>
      <c r="K150" s="78"/>
      <c r="L150" s="78">
        <v>0.05</v>
      </c>
      <c r="M150" s="78"/>
      <c r="N150" s="78">
        <v>0.05</v>
      </c>
      <c r="O150" s="78"/>
      <c r="P150" s="78">
        <v>0.05</v>
      </c>
      <c r="Q150" s="78"/>
      <c r="R150" s="78">
        <v>0.4</v>
      </c>
      <c r="S150" s="78"/>
      <c r="T150" s="78">
        <v>0.05</v>
      </c>
      <c r="U150" s="78"/>
      <c r="V150" s="78">
        <v>0.05</v>
      </c>
      <c r="W150" s="78"/>
      <c r="X150" s="78">
        <v>0.05</v>
      </c>
      <c r="Y150" s="78"/>
      <c r="Z150" s="78">
        <v>0.05</v>
      </c>
      <c r="AA150" s="78"/>
      <c r="AB150" s="78">
        <v>0.05</v>
      </c>
      <c r="AC150" s="78"/>
      <c r="AD150" s="78">
        <v>0.05</v>
      </c>
      <c r="AE150" s="78"/>
      <c r="AF150" s="78">
        <v>0.1</v>
      </c>
      <c r="AG150" s="78"/>
      <c r="AH150" s="31">
        <f t="shared" si="7"/>
        <v>1.0000000000000004</v>
      </c>
      <c r="AI150" s="79">
        <v>44928</v>
      </c>
      <c r="AJ150" s="79">
        <v>45291</v>
      </c>
      <c r="AK150" s="50" t="s">
        <v>359</v>
      </c>
      <c r="AL150" s="50" t="s">
        <v>351</v>
      </c>
      <c r="AM150" s="50" t="s">
        <v>360</v>
      </c>
      <c r="AN150" s="50" t="s">
        <v>754</v>
      </c>
      <c r="AO150" s="50" t="s">
        <v>352</v>
      </c>
    </row>
    <row r="151" spans="1:42" s="1" customFormat="1" ht="95.25" customHeight="1" x14ac:dyDescent="0.25">
      <c r="A151" s="43" t="s">
        <v>40</v>
      </c>
      <c r="B151" s="60" t="s">
        <v>203</v>
      </c>
      <c r="C151" s="60">
        <v>423</v>
      </c>
      <c r="D151" s="237"/>
      <c r="E151" s="255"/>
      <c r="F151" s="50" t="s">
        <v>357</v>
      </c>
      <c r="G151" s="50" t="s">
        <v>361</v>
      </c>
      <c r="H151" s="63">
        <v>0.1</v>
      </c>
      <c r="I151" s="230"/>
      <c r="J151" s="78"/>
      <c r="K151" s="78"/>
      <c r="L151" s="78"/>
      <c r="M151" s="78"/>
      <c r="N151" s="78"/>
      <c r="O151" s="78"/>
      <c r="P151" s="78">
        <v>0.15</v>
      </c>
      <c r="Q151" s="78"/>
      <c r="R151" s="78">
        <v>0.15</v>
      </c>
      <c r="S151" s="78"/>
      <c r="T151" s="78"/>
      <c r="U151" s="78"/>
      <c r="V151" s="78">
        <v>0.5</v>
      </c>
      <c r="W151" s="78"/>
      <c r="X151" s="78">
        <v>0.2</v>
      </c>
      <c r="Y151" s="78"/>
      <c r="Z151" s="78"/>
      <c r="AA151" s="78"/>
      <c r="AB151" s="78"/>
      <c r="AC151" s="78"/>
      <c r="AD151" s="78"/>
      <c r="AE151" s="78"/>
      <c r="AF151" s="78"/>
      <c r="AG151" s="78"/>
      <c r="AH151" s="31">
        <f>+J151+L151+N151+P151+R151+T151+V151+X151+Z151+AB151+AD151+AF151</f>
        <v>1</v>
      </c>
      <c r="AI151" s="79">
        <v>45017</v>
      </c>
      <c r="AJ151" s="79">
        <v>45169</v>
      </c>
      <c r="AK151" s="50" t="s">
        <v>362</v>
      </c>
      <c r="AL151" s="50" t="s">
        <v>351</v>
      </c>
      <c r="AM151" s="50" t="s">
        <v>360</v>
      </c>
      <c r="AN151" s="50" t="s">
        <v>754</v>
      </c>
      <c r="AO151" s="50" t="s">
        <v>352</v>
      </c>
    </row>
    <row r="152" spans="1:42" s="38" customFormat="1" ht="95.25" customHeight="1" x14ac:dyDescent="0.25">
      <c r="A152" s="106" t="s">
        <v>40</v>
      </c>
      <c r="B152" s="107" t="s">
        <v>203</v>
      </c>
      <c r="C152" s="107">
        <v>423</v>
      </c>
      <c r="D152" s="237"/>
      <c r="E152" s="255"/>
      <c r="F152" s="137" t="s">
        <v>357</v>
      </c>
      <c r="G152" s="137" t="s">
        <v>361</v>
      </c>
      <c r="H152" s="135">
        <v>0.1</v>
      </c>
      <c r="I152" s="230"/>
      <c r="J152" s="134"/>
      <c r="K152" s="134"/>
      <c r="L152" s="134"/>
      <c r="M152" s="134"/>
      <c r="N152" s="134"/>
      <c r="O152" s="134"/>
      <c r="P152" s="134"/>
      <c r="Q152" s="134"/>
      <c r="R152" s="183">
        <v>0.15</v>
      </c>
      <c r="S152" s="183"/>
      <c r="T152" s="183">
        <v>0.15</v>
      </c>
      <c r="U152" s="183"/>
      <c r="V152" s="183"/>
      <c r="W152" s="183"/>
      <c r="X152" s="183">
        <v>0.5</v>
      </c>
      <c r="Y152" s="183"/>
      <c r="Z152" s="183">
        <v>0.2</v>
      </c>
      <c r="AA152" s="134"/>
      <c r="AB152" s="134"/>
      <c r="AC152" s="134"/>
      <c r="AD152" s="134"/>
      <c r="AE152" s="134"/>
      <c r="AF152" s="134"/>
      <c r="AG152" s="134"/>
      <c r="AH152" s="109">
        <f>+J152+L152+N152+P152+R152+T152+V152+X152+Z152+AB152+AD152+AF152</f>
        <v>1</v>
      </c>
      <c r="AI152" s="184">
        <v>45047</v>
      </c>
      <c r="AJ152" s="184" t="s">
        <v>822</v>
      </c>
      <c r="AK152" s="137" t="s">
        <v>362</v>
      </c>
      <c r="AL152" s="137" t="s">
        <v>351</v>
      </c>
      <c r="AM152" s="137" t="s">
        <v>360</v>
      </c>
      <c r="AN152" s="137" t="s">
        <v>754</v>
      </c>
      <c r="AO152" s="137" t="s">
        <v>352</v>
      </c>
      <c r="AP152" s="131" t="s">
        <v>823</v>
      </c>
    </row>
    <row r="153" spans="1:42" s="1" customFormat="1" ht="60" x14ac:dyDescent="0.25">
      <c r="A153" s="43" t="s">
        <v>40</v>
      </c>
      <c r="B153" s="60" t="s">
        <v>203</v>
      </c>
      <c r="C153" s="60">
        <v>423</v>
      </c>
      <c r="D153" s="237"/>
      <c r="E153" s="255"/>
      <c r="F153" s="50" t="s">
        <v>357</v>
      </c>
      <c r="G153" s="50" t="s">
        <v>363</v>
      </c>
      <c r="H153" s="63">
        <v>0.2</v>
      </c>
      <c r="I153" s="230"/>
      <c r="J153" s="78"/>
      <c r="K153" s="78"/>
      <c r="L153" s="78"/>
      <c r="M153" s="78"/>
      <c r="N153" s="78"/>
      <c r="O153" s="78"/>
      <c r="P153" s="78">
        <v>0.33</v>
      </c>
      <c r="Q153" s="78"/>
      <c r="R153" s="78"/>
      <c r="S153" s="78"/>
      <c r="T153" s="78"/>
      <c r="U153" s="78"/>
      <c r="V153" s="78"/>
      <c r="W153" s="78"/>
      <c r="X153" s="78">
        <v>0.33</v>
      </c>
      <c r="Y153" s="78"/>
      <c r="Z153" s="78"/>
      <c r="AA153" s="78"/>
      <c r="AB153" s="78"/>
      <c r="AC153" s="78"/>
      <c r="AD153" s="78">
        <v>0.34</v>
      </c>
      <c r="AE153" s="78"/>
      <c r="AF153" s="78"/>
      <c r="AG153" s="78"/>
      <c r="AH153" s="31">
        <f t="shared" si="7"/>
        <v>1</v>
      </c>
      <c r="AI153" s="79">
        <v>45017</v>
      </c>
      <c r="AJ153" s="79">
        <v>45260</v>
      </c>
      <c r="AK153" s="50" t="s">
        <v>364</v>
      </c>
      <c r="AL153" s="50" t="s">
        <v>351</v>
      </c>
      <c r="AM153" s="50" t="s">
        <v>360</v>
      </c>
      <c r="AN153" s="50" t="s">
        <v>754</v>
      </c>
      <c r="AO153" s="50" t="s">
        <v>352</v>
      </c>
    </row>
    <row r="154" spans="1:42" s="38" customFormat="1" ht="120" x14ac:dyDescent="0.25">
      <c r="A154" s="106" t="s">
        <v>40</v>
      </c>
      <c r="B154" s="107" t="s">
        <v>203</v>
      </c>
      <c r="C154" s="107">
        <v>423</v>
      </c>
      <c r="D154" s="237"/>
      <c r="E154" s="255"/>
      <c r="F154" s="137" t="s">
        <v>357</v>
      </c>
      <c r="G154" s="137" t="s">
        <v>363</v>
      </c>
      <c r="H154" s="135">
        <v>0.2</v>
      </c>
      <c r="I154" s="230"/>
      <c r="J154" s="134"/>
      <c r="K154" s="134"/>
      <c r="L154" s="134"/>
      <c r="M154" s="134"/>
      <c r="N154" s="134"/>
      <c r="O154" s="134"/>
      <c r="P154" s="134"/>
      <c r="Q154" s="134"/>
      <c r="R154" s="183">
        <v>0.33</v>
      </c>
      <c r="S154" s="134"/>
      <c r="T154" s="134"/>
      <c r="U154" s="134"/>
      <c r="V154" s="134"/>
      <c r="W154" s="134"/>
      <c r="X154" s="134">
        <v>0.33</v>
      </c>
      <c r="Y154" s="134"/>
      <c r="Z154" s="134"/>
      <c r="AA154" s="134"/>
      <c r="AB154" s="134"/>
      <c r="AC154" s="134"/>
      <c r="AD154" s="134">
        <v>0.34</v>
      </c>
      <c r="AE154" s="134"/>
      <c r="AF154" s="134"/>
      <c r="AG154" s="134"/>
      <c r="AH154" s="109">
        <f t="shared" ref="AH154" si="8">+J154+L154+N154+P154+R154+T154+V154+X154+Z154+AB154+AD154+AF154</f>
        <v>1</v>
      </c>
      <c r="AI154" s="184">
        <v>45047</v>
      </c>
      <c r="AJ154" s="185">
        <v>45260</v>
      </c>
      <c r="AK154" s="137" t="s">
        <v>364</v>
      </c>
      <c r="AL154" s="137" t="s">
        <v>351</v>
      </c>
      <c r="AM154" s="137" t="s">
        <v>360</v>
      </c>
      <c r="AN154" s="137" t="s">
        <v>754</v>
      </c>
      <c r="AO154" s="137" t="s">
        <v>352</v>
      </c>
      <c r="AP154" s="131" t="s">
        <v>824</v>
      </c>
    </row>
    <row r="155" spans="1:42" s="1" customFormat="1" ht="60" hidden="1" x14ac:dyDescent="0.25">
      <c r="A155" s="43" t="s">
        <v>40</v>
      </c>
      <c r="B155" s="60" t="s">
        <v>203</v>
      </c>
      <c r="C155" s="60">
        <v>423</v>
      </c>
      <c r="D155" s="237"/>
      <c r="E155" s="255"/>
      <c r="F155" s="50" t="s">
        <v>357</v>
      </c>
      <c r="G155" s="50" t="s">
        <v>365</v>
      </c>
      <c r="H155" s="63">
        <v>0.1</v>
      </c>
      <c r="I155" s="230"/>
      <c r="J155" s="78"/>
      <c r="K155" s="78"/>
      <c r="L155" s="78"/>
      <c r="M155" s="78"/>
      <c r="N155" s="78"/>
      <c r="O155" s="78"/>
      <c r="P155" s="78">
        <v>0.25</v>
      </c>
      <c r="Q155" s="78"/>
      <c r="R155" s="78">
        <v>0.75</v>
      </c>
      <c r="S155" s="78"/>
      <c r="T155" s="78"/>
      <c r="U155" s="78"/>
      <c r="V155" s="78"/>
      <c r="W155" s="78"/>
      <c r="X155" s="78"/>
      <c r="Y155" s="78"/>
      <c r="Z155" s="78"/>
      <c r="AA155" s="78"/>
      <c r="AB155" s="78"/>
      <c r="AC155" s="78"/>
      <c r="AD155" s="78"/>
      <c r="AE155" s="78"/>
      <c r="AF155" s="78"/>
      <c r="AG155" s="78"/>
      <c r="AH155" s="31">
        <f t="shared" si="7"/>
        <v>1</v>
      </c>
      <c r="AI155" s="79">
        <v>45017</v>
      </c>
      <c r="AJ155" s="79">
        <v>45076</v>
      </c>
      <c r="AK155" s="50" t="s">
        <v>366</v>
      </c>
      <c r="AL155" s="50" t="s">
        <v>351</v>
      </c>
      <c r="AM155" s="50" t="s">
        <v>360</v>
      </c>
      <c r="AN155" s="50" t="s">
        <v>754</v>
      </c>
      <c r="AO155" s="50" t="s">
        <v>352</v>
      </c>
    </row>
    <row r="156" spans="1:42" s="1" customFormat="1" ht="60" hidden="1" x14ac:dyDescent="0.25">
      <c r="A156" s="43" t="s">
        <v>40</v>
      </c>
      <c r="B156" s="60" t="s">
        <v>203</v>
      </c>
      <c r="C156" s="60">
        <v>423</v>
      </c>
      <c r="D156" s="237"/>
      <c r="E156" s="255"/>
      <c r="F156" s="50" t="s">
        <v>357</v>
      </c>
      <c r="G156" s="50" t="s">
        <v>367</v>
      </c>
      <c r="H156" s="63">
        <v>0.1</v>
      </c>
      <c r="I156" s="230"/>
      <c r="J156" s="78"/>
      <c r="K156" s="78"/>
      <c r="L156" s="78"/>
      <c r="M156" s="78"/>
      <c r="N156" s="78"/>
      <c r="O156" s="78"/>
      <c r="P156" s="78"/>
      <c r="Q156" s="78"/>
      <c r="R156" s="78">
        <v>0.33</v>
      </c>
      <c r="S156" s="78"/>
      <c r="T156" s="78">
        <v>0.33</v>
      </c>
      <c r="U156" s="78"/>
      <c r="V156" s="78">
        <v>0.34</v>
      </c>
      <c r="W156" s="78"/>
      <c r="X156" s="78"/>
      <c r="Y156" s="78"/>
      <c r="Z156" s="78"/>
      <c r="AA156" s="78"/>
      <c r="AB156" s="78"/>
      <c r="AC156" s="78"/>
      <c r="AD156" s="78"/>
      <c r="AE156" s="78"/>
      <c r="AF156" s="78"/>
      <c r="AG156" s="78"/>
      <c r="AH156" s="31">
        <f t="shared" si="7"/>
        <v>1</v>
      </c>
      <c r="AI156" s="79">
        <v>45047</v>
      </c>
      <c r="AJ156" s="79">
        <v>45137</v>
      </c>
      <c r="AK156" s="50" t="s">
        <v>368</v>
      </c>
      <c r="AL156" s="50" t="s">
        <v>351</v>
      </c>
      <c r="AM156" s="50" t="s">
        <v>360</v>
      </c>
      <c r="AN156" s="50" t="s">
        <v>754</v>
      </c>
      <c r="AO156" s="50" t="s">
        <v>352</v>
      </c>
    </row>
    <row r="157" spans="1:42" s="1" customFormat="1" ht="75" hidden="1" x14ac:dyDescent="0.25">
      <c r="A157" s="43" t="s">
        <v>40</v>
      </c>
      <c r="B157" s="60" t="s">
        <v>203</v>
      </c>
      <c r="C157" s="60">
        <v>423</v>
      </c>
      <c r="D157" s="237"/>
      <c r="E157" s="255"/>
      <c r="F157" s="50" t="s">
        <v>357</v>
      </c>
      <c r="G157" s="50" t="s">
        <v>369</v>
      </c>
      <c r="H157" s="63">
        <v>0.1</v>
      </c>
      <c r="I157" s="230"/>
      <c r="J157" s="78"/>
      <c r="K157" s="78"/>
      <c r="L157" s="78"/>
      <c r="M157" s="78"/>
      <c r="N157" s="78">
        <v>0.25</v>
      </c>
      <c r="O157" s="78"/>
      <c r="P157" s="78"/>
      <c r="Q157" s="78"/>
      <c r="R157" s="78"/>
      <c r="S157" s="78"/>
      <c r="T157" s="78">
        <v>0.25</v>
      </c>
      <c r="U157" s="78"/>
      <c r="V157" s="78"/>
      <c r="W157" s="78"/>
      <c r="X157" s="78"/>
      <c r="Y157" s="78"/>
      <c r="Z157" s="78">
        <v>0.25</v>
      </c>
      <c r="AA157" s="78"/>
      <c r="AB157" s="78"/>
      <c r="AC157" s="78"/>
      <c r="AD157" s="78"/>
      <c r="AE157" s="60"/>
      <c r="AF157" s="78">
        <v>0.25</v>
      </c>
      <c r="AG157" s="78"/>
      <c r="AH157" s="31">
        <f t="shared" si="7"/>
        <v>1</v>
      </c>
      <c r="AI157" s="79">
        <v>44986</v>
      </c>
      <c r="AJ157" s="79">
        <v>45291</v>
      </c>
      <c r="AK157" s="50" t="s">
        <v>370</v>
      </c>
      <c r="AL157" s="50" t="s">
        <v>351</v>
      </c>
      <c r="AM157" s="50" t="s">
        <v>360</v>
      </c>
      <c r="AN157" s="50" t="s">
        <v>754</v>
      </c>
      <c r="AO157" s="50" t="s">
        <v>352</v>
      </c>
    </row>
    <row r="158" spans="1:42" s="1" customFormat="1" ht="67.5" hidden="1" customHeight="1" x14ac:dyDescent="0.25">
      <c r="A158" s="43" t="s">
        <v>40</v>
      </c>
      <c r="B158" s="60" t="s">
        <v>203</v>
      </c>
      <c r="C158" s="60">
        <v>423</v>
      </c>
      <c r="D158" s="237"/>
      <c r="E158" s="255"/>
      <c r="F158" s="50" t="s">
        <v>357</v>
      </c>
      <c r="G158" s="50" t="s">
        <v>371</v>
      </c>
      <c r="H158" s="63">
        <v>0.2</v>
      </c>
      <c r="I158" s="230"/>
      <c r="J158" s="78"/>
      <c r="K158" s="78"/>
      <c r="L158" s="78"/>
      <c r="M158" s="78"/>
      <c r="N158" s="78"/>
      <c r="O158" s="78"/>
      <c r="P158" s="78"/>
      <c r="Q158" s="78"/>
      <c r="R158" s="78"/>
      <c r="S158" s="78"/>
      <c r="T158" s="78"/>
      <c r="U158" s="78"/>
      <c r="V158" s="78"/>
      <c r="W158" s="78"/>
      <c r="X158" s="78"/>
      <c r="Y158" s="78"/>
      <c r="Z158" s="78">
        <v>0.25</v>
      </c>
      <c r="AA158" s="78"/>
      <c r="AB158" s="78">
        <v>0.25</v>
      </c>
      <c r="AC158" s="78"/>
      <c r="AD158" s="78">
        <v>0.5</v>
      </c>
      <c r="AE158" s="78"/>
      <c r="AF158" s="78"/>
      <c r="AG158" s="78"/>
      <c r="AH158" s="31">
        <f t="shared" si="7"/>
        <v>1</v>
      </c>
      <c r="AI158" s="79">
        <v>45170</v>
      </c>
      <c r="AJ158" s="79">
        <v>45260</v>
      </c>
      <c r="AK158" s="50" t="s">
        <v>372</v>
      </c>
      <c r="AL158" s="50" t="s">
        <v>351</v>
      </c>
      <c r="AM158" s="50" t="s">
        <v>360</v>
      </c>
      <c r="AN158" s="50" t="s">
        <v>754</v>
      </c>
      <c r="AO158" s="50" t="s">
        <v>352</v>
      </c>
    </row>
    <row r="159" spans="1:42" s="1" customFormat="1" ht="58.5" hidden="1" customHeight="1" x14ac:dyDescent="0.25">
      <c r="A159" s="43" t="s">
        <v>40</v>
      </c>
      <c r="B159" s="60" t="s">
        <v>203</v>
      </c>
      <c r="C159" s="60">
        <v>423</v>
      </c>
      <c r="D159" s="237"/>
      <c r="E159" s="256"/>
      <c r="F159" s="50" t="s">
        <v>357</v>
      </c>
      <c r="G159" s="50" t="s">
        <v>755</v>
      </c>
      <c r="H159" s="63">
        <v>0.1</v>
      </c>
      <c r="I159" s="231"/>
      <c r="J159" s="78"/>
      <c r="K159" s="78"/>
      <c r="L159" s="78"/>
      <c r="M159" s="78"/>
      <c r="N159" s="78"/>
      <c r="O159" s="78"/>
      <c r="P159" s="78"/>
      <c r="Q159" s="78"/>
      <c r="R159" s="78"/>
      <c r="S159" s="78"/>
      <c r="T159" s="78"/>
      <c r="U159" s="78"/>
      <c r="V159" s="78"/>
      <c r="W159" s="78"/>
      <c r="X159" s="78"/>
      <c r="Y159" s="78"/>
      <c r="Z159" s="78">
        <v>0.25</v>
      </c>
      <c r="AA159" s="78"/>
      <c r="AB159" s="78">
        <v>0.25</v>
      </c>
      <c r="AC159" s="78"/>
      <c r="AD159" s="78">
        <v>0.5</v>
      </c>
      <c r="AE159" s="78"/>
      <c r="AF159" s="78"/>
      <c r="AG159" s="78"/>
      <c r="AH159" s="31">
        <f t="shared" si="7"/>
        <v>1</v>
      </c>
      <c r="AI159" s="79">
        <v>45170</v>
      </c>
      <c r="AJ159" s="79">
        <v>45260</v>
      </c>
      <c r="AK159" s="50" t="s">
        <v>373</v>
      </c>
      <c r="AL159" s="50" t="s">
        <v>351</v>
      </c>
      <c r="AM159" s="50" t="s">
        <v>360</v>
      </c>
      <c r="AN159" s="50" t="s">
        <v>754</v>
      </c>
      <c r="AO159" s="50" t="s">
        <v>352</v>
      </c>
    </row>
    <row r="160" spans="1:42" s="1" customFormat="1" ht="90" hidden="1" x14ac:dyDescent="0.25">
      <c r="A160" s="43" t="s">
        <v>40</v>
      </c>
      <c r="B160" s="60" t="s">
        <v>203</v>
      </c>
      <c r="C160" s="60">
        <v>422</v>
      </c>
      <c r="D160" s="60" t="s">
        <v>70</v>
      </c>
      <c r="E160" s="60" t="s">
        <v>70</v>
      </c>
      <c r="F160" s="50" t="s">
        <v>374</v>
      </c>
      <c r="G160" s="50" t="s">
        <v>375</v>
      </c>
      <c r="H160" s="78">
        <v>0.33</v>
      </c>
      <c r="I160" s="232">
        <f>+H160+H162+H163</f>
        <v>1</v>
      </c>
      <c r="J160" s="76" t="s">
        <v>127</v>
      </c>
      <c r="K160" s="76" t="s">
        <v>127</v>
      </c>
      <c r="L160" s="76" t="s">
        <v>127</v>
      </c>
      <c r="M160" s="76" t="s">
        <v>127</v>
      </c>
      <c r="N160" s="76" t="s">
        <v>127</v>
      </c>
      <c r="O160" s="76" t="s">
        <v>127</v>
      </c>
      <c r="P160" s="76" t="s">
        <v>127</v>
      </c>
      <c r="Q160" s="76" t="s">
        <v>127</v>
      </c>
      <c r="R160" s="78">
        <v>0.2</v>
      </c>
      <c r="S160" s="76" t="s">
        <v>127</v>
      </c>
      <c r="T160" s="78">
        <v>0.5</v>
      </c>
      <c r="U160" s="76" t="s">
        <v>127</v>
      </c>
      <c r="V160" s="78">
        <v>0.3</v>
      </c>
      <c r="W160" s="78"/>
      <c r="X160" s="76" t="s">
        <v>127</v>
      </c>
      <c r="Y160" s="76" t="s">
        <v>127</v>
      </c>
      <c r="Z160" s="76" t="s">
        <v>127</v>
      </c>
      <c r="AA160" s="76" t="s">
        <v>127</v>
      </c>
      <c r="AB160" s="76" t="s">
        <v>127</v>
      </c>
      <c r="AC160" s="76" t="s">
        <v>127</v>
      </c>
      <c r="AD160" s="76" t="s">
        <v>127</v>
      </c>
      <c r="AE160" s="76" t="s">
        <v>127</v>
      </c>
      <c r="AF160" s="76" t="s">
        <v>127</v>
      </c>
      <c r="AG160" s="76" t="s">
        <v>127</v>
      </c>
      <c r="AH160" s="31">
        <f>R160+T160+V160</f>
        <v>1</v>
      </c>
      <c r="AI160" s="64">
        <v>45047</v>
      </c>
      <c r="AJ160" s="64">
        <v>45138</v>
      </c>
      <c r="AK160" s="50" t="s">
        <v>376</v>
      </c>
      <c r="AL160" s="50" t="s">
        <v>351</v>
      </c>
      <c r="AM160" s="50" t="s">
        <v>753</v>
      </c>
      <c r="AN160" s="43" t="s">
        <v>754</v>
      </c>
      <c r="AO160" s="50" t="s">
        <v>352</v>
      </c>
    </row>
    <row r="161" spans="1:42" s="1" customFormat="1" ht="60" x14ac:dyDescent="0.25">
      <c r="A161" s="43" t="s">
        <v>40</v>
      </c>
      <c r="B161" s="60" t="s">
        <v>203</v>
      </c>
      <c r="C161" s="60">
        <v>422</v>
      </c>
      <c r="D161" s="60" t="s">
        <v>70</v>
      </c>
      <c r="E161" s="60" t="s">
        <v>70</v>
      </c>
      <c r="F161" s="50" t="s">
        <v>374</v>
      </c>
      <c r="G161" s="50" t="s">
        <v>377</v>
      </c>
      <c r="H161" s="78">
        <v>0.2</v>
      </c>
      <c r="I161" s="233"/>
      <c r="J161" s="60"/>
      <c r="K161" s="60"/>
      <c r="L161" s="60"/>
      <c r="M161" s="60"/>
      <c r="N161" s="78">
        <v>0.25</v>
      </c>
      <c r="O161" s="60"/>
      <c r="P161" s="78">
        <v>0.5</v>
      </c>
      <c r="Q161" s="60"/>
      <c r="R161" s="78">
        <v>0.25</v>
      </c>
      <c r="S161" s="60"/>
      <c r="T161" s="60"/>
      <c r="U161" s="60"/>
      <c r="V161" s="60"/>
      <c r="W161" s="60"/>
      <c r="X161" s="60"/>
      <c r="Y161" s="60"/>
      <c r="Z161" s="60"/>
      <c r="AA161" s="60"/>
      <c r="AB161" s="60"/>
      <c r="AC161" s="60"/>
      <c r="AD161" s="60"/>
      <c r="AE161" s="60"/>
      <c r="AF161" s="60"/>
      <c r="AG161" s="60"/>
      <c r="AH161" s="31">
        <f t="shared" si="7"/>
        <v>1</v>
      </c>
      <c r="AI161" s="64">
        <v>44986</v>
      </c>
      <c r="AJ161" s="64">
        <v>45077</v>
      </c>
      <c r="AK161" s="50" t="s">
        <v>378</v>
      </c>
      <c r="AL161" s="50" t="s">
        <v>351</v>
      </c>
      <c r="AM161" s="50" t="s">
        <v>753</v>
      </c>
      <c r="AN161" s="43" t="s">
        <v>754</v>
      </c>
      <c r="AO161" s="50" t="s">
        <v>352</v>
      </c>
    </row>
    <row r="162" spans="1:42" s="38" customFormat="1" ht="120" x14ac:dyDescent="0.25">
      <c r="A162" s="106" t="s">
        <v>40</v>
      </c>
      <c r="B162" s="107" t="s">
        <v>203</v>
      </c>
      <c r="C162" s="107">
        <v>422</v>
      </c>
      <c r="D162" s="107" t="s">
        <v>70</v>
      </c>
      <c r="E162" s="107" t="s">
        <v>70</v>
      </c>
      <c r="F162" s="137" t="s">
        <v>374</v>
      </c>
      <c r="G162" s="137" t="s">
        <v>377</v>
      </c>
      <c r="H162" s="134">
        <v>0.33</v>
      </c>
      <c r="I162" s="233"/>
      <c r="J162" s="107"/>
      <c r="K162" s="107"/>
      <c r="L162" s="107"/>
      <c r="M162" s="107"/>
      <c r="N162" s="183">
        <v>0.25</v>
      </c>
      <c r="O162" s="111"/>
      <c r="P162" s="183">
        <v>0.05</v>
      </c>
      <c r="Q162" s="111"/>
      <c r="R162" s="183">
        <v>0.2</v>
      </c>
      <c r="S162" s="111"/>
      <c r="T162" s="183">
        <v>0.25</v>
      </c>
      <c r="U162" s="183"/>
      <c r="V162" s="183">
        <v>0.25</v>
      </c>
      <c r="W162" s="107"/>
      <c r="X162" s="107"/>
      <c r="Y162" s="107"/>
      <c r="Z162" s="107"/>
      <c r="AA162" s="107"/>
      <c r="AB162" s="107"/>
      <c r="AC162" s="107"/>
      <c r="AD162" s="107"/>
      <c r="AE162" s="107"/>
      <c r="AF162" s="107"/>
      <c r="AG162" s="107"/>
      <c r="AH162" s="109">
        <f t="shared" ref="AH162" si="9">+J162+L162+N162+P162+R162+T162+V162+X162+Z162+AB162+AD162+AF162</f>
        <v>1</v>
      </c>
      <c r="AI162" s="113">
        <v>44986</v>
      </c>
      <c r="AJ162" s="113">
        <v>45138</v>
      </c>
      <c r="AK162" s="137" t="s">
        <v>378</v>
      </c>
      <c r="AL162" s="137" t="s">
        <v>351</v>
      </c>
      <c r="AM162" s="137" t="s">
        <v>753</v>
      </c>
      <c r="AN162" s="106" t="s">
        <v>754</v>
      </c>
      <c r="AO162" s="137" t="s">
        <v>352</v>
      </c>
      <c r="AP162" s="131" t="s">
        <v>825</v>
      </c>
    </row>
    <row r="163" spans="1:42" s="131" customFormat="1" ht="60" x14ac:dyDescent="0.25">
      <c r="A163" s="125" t="s">
        <v>40</v>
      </c>
      <c r="B163" s="111" t="s">
        <v>203</v>
      </c>
      <c r="C163" s="111">
        <v>422</v>
      </c>
      <c r="D163" s="111" t="s">
        <v>70</v>
      </c>
      <c r="E163" s="111" t="s">
        <v>70</v>
      </c>
      <c r="F163" s="136" t="s">
        <v>518</v>
      </c>
      <c r="G163" s="136" t="s">
        <v>826</v>
      </c>
      <c r="H163" s="183">
        <v>0.34</v>
      </c>
      <c r="I163" s="234"/>
      <c r="J163" s="190" t="s">
        <v>127</v>
      </c>
      <c r="K163" s="190" t="s">
        <v>127</v>
      </c>
      <c r="L163" s="190" t="s">
        <v>127</v>
      </c>
      <c r="M163" s="190" t="s">
        <v>127</v>
      </c>
      <c r="N163" s="190" t="s">
        <v>127</v>
      </c>
      <c r="O163" s="190" t="s">
        <v>127</v>
      </c>
      <c r="P163" s="190" t="s">
        <v>127</v>
      </c>
      <c r="Q163" s="190" t="s">
        <v>127</v>
      </c>
      <c r="R163" s="183"/>
      <c r="S163" s="190"/>
      <c r="T163" s="183">
        <v>0.3</v>
      </c>
      <c r="U163" s="190"/>
      <c r="V163" s="183">
        <v>0.7</v>
      </c>
      <c r="W163" s="183"/>
      <c r="X163" s="190" t="s">
        <v>127</v>
      </c>
      <c r="Y163" s="190" t="s">
        <v>127</v>
      </c>
      <c r="Z163" s="190" t="s">
        <v>127</v>
      </c>
      <c r="AA163" s="190" t="s">
        <v>127</v>
      </c>
      <c r="AB163" s="190" t="s">
        <v>127</v>
      </c>
      <c r="AC163" s="190" t="s">
        <v>127</v>
      </c>
      <c r="AD163" s="190" t="s">
        <v>127</v>
      </c>
      <c r="AE163" s="190" t="s">
        <v>127</v>
      </c>
      <c r="AF163" s="190" t="s">
        <v>127</v>
      </c>
      <c r="AG163" s="190" t="s">
        <v>127</v>
      </c>
      <c r="AH163" s="130">
        <f>R163+T163+V163</f>
        <v>1</v>
      </c>
      <c r="AI163" s="113">
        <v>45078</v>
      </c>
      <c r="AJ163" s="113">
        <v>45138</v>
      </c>
      <c r="AK163" s="136" t="s">
        <v>828</v>
      </c>
      <c r="AL163" s="136" t="s">
        <v>55</v>
      </c>
      <c r="AM163" s="136" t="s">
        <v>829</v>
      </c>
      <c r="AN163" s="145" t="s">
        <v>56</v>
      </c>
      <c r="AO163" s="136" t="s">
        <v>57</v>
      </c>
      <c r="AP163" s="131" t="s">
        <v>827</v>
      </c>
    </row>
    <row r="164" spans="1:42" s="1" customFormat="1" ht="81" hidden="1" customHeight="1" x14ac:dyDescent="0.25">
      <c r="A164" s="43" t="s">
        <v>40</v>
      </c>
      <c r="B164" s="60" t="s">
        <v>203</v>
      </c>
      <c r="C164" s="76">
        <v>424</v>
      </c>
      <c r="D164" s="226">
        <v>150</v>
      </c>
      <c r="E164" s="238">
        <v>899791000</v>
      </c>
      <c r="F164" s="77" t="s">
        <v>658</v>
      </c>
      <c r="G164" s="43" t="s">
        <v>379</v>
      </c>
      <c r="H164" s="78">
        <v>0.25</v>
      </c>
      <c r="I164" s="232">
        <f>+H164+H165+H166+H167+H168</f>
        <v>0.99999999999999989</v>
      </c>
      <c r="J164" s="60"/>
      <c r="K164" s="60"/>
      <c r="L164" s="164">
        <v>0.03</v>
      </c>
      <c r="M164" s="159"/>
      <c r="N164" s="164">
        <v>0.05</v>
      </c>
      <c r="O164" s="159"/>
      <c r="P164" s="164">
        <v>0.12</v>
      </c>
      <c r="Q164" s="159"/>
      <c r="R164" s="164">
        <v>0.12</v>
      </c>
      <c r="S164" s="159"/>
      <c r="T164" s="164">
        <v>0.12</v>
      </c>
      <c r="U164" s="159"/>
      <c r="V164" s="164">
        <v>0.12</v>
      </c>
      <c r="W164" s="159"/>
      <c r="X164" s="164">
        <v>0.12</v>
      </c>
      <c r="Y164" s="159"/>
      <c r="Z164" s="164">
        <v>0.1</v>
      </c>
      <c r="AA164" s="159"/>
      <c r="AB164" s="164">
        <v>0.11</v>
      </c>
      <c r="AC164" s="159"/>
      <c r="AD164" s="164">
        <v>0.11</v>
      </c>
      <c r="AE164" s="60"/>
      <c r="AF164" s="60"/>
      <c r="AG164" s="60"/>
      <c r="AH164" s="31">
        <f t="shared" si="7"/>
        <v>1</v>
      </c>
      <c r="AI164" s="64">
        <v>44958</v>
      </c>
      <c r="AJ164" s="64">
        <v>45260</v>
      </c>
      <c r="AK164" s="50" t="s">
        <v>771</v>
      </c>
      <c r="AL164" s="50" t="s">
        <v>381</v>
      </c>
      <c r="AM164" s="50" t="s">
        <v>382</v>
      </c>
      <c r="AN164" s="43" t="s">
        <v>713</v>
      </c>
      <c r="AO164" s="43" t="s">
        <v>160</v>
      </c>
    </row>
    <row r="165" spans="1:42" s="1" customFormat="1" ht="82.5" hidden="1" customHeight="1" x14ac:dyDescent="0.25">
      <c r="A165" s="43" t="s">
        <v>40</v>
      </c>
      <c r="B165" s="60" t="s">
        <v>203</v>
      </c>
      <c r="C165" s="76">
        <v>424</v>
      </c>
      <c r="D165" s="227"/>
      <c r="E165" s="236"/>
      <c r="F165" s="77" t="s">
        <v>658</v>
      </c>
      <c r="G165" s="43" t="s">
        <v>383</v>
      </c>
      <c r="H165" s="78">
        <v>0.25</v>
      </c>
      <c r="I165" s="233"/>
      <c r="J165" s="60"/>
      <c r="K165" s="60"/>
      <c r="L165" s="60"/>
      <c r="M165" s="60"/>
      <c r="N165" s="164">
        <v>0.05</v>
      </c>
      <c r="O165" s="159"/>
      <c r="P165" s="164">
        <v>0.11</v>
      </c>
      <c r="Q165" s="159"/>
      <c r="R165" s="164">
        <v>0.11</v>
      </c>
      <c r="S165" s="159"/>
      <c r="T165" s="164">
        <v>0.11</v>
      </c>
      <c r="U165" s="159"/>
      <c r="V165" s="164">
        <v>0.11</v>
      </c>
      <c r="W165" s="159"/>
      <c r="X165" s="164">
        <v>0.11</v>
      </c>
      <c r="Y165" s="159"/>
      <c r="Z165" s="164">
        <v>0.1</v>
      </c>
      <c r="AA165" s="159"/>
      <c r="AB165" s="164">
        <v>0.1</v>
      </c>
      <c r="AC165" s="159"/>
      <c r="AD165" s="164">
        <v>0.1</v>
      </c>
      <c r="AE165" s="159"/>
      <c r="AF165" s="164">
        <v>0.1</v>
      </c>
      <c r="AG165" s="60"/>
      <c r="AH165" s="31">
        <f t="shared" si="7"/>
        <v>0.99999999999999989</v>
      </c>
      <c r="AI165" s="64">
        <v>44986</v>
      </c>
      <c r="AJ165" s="64">
        <v>45291</v>
      </c>
      <c r="AK165" s="50" t="s">
        <v>384</v>
      </c>
      <c r="AL165" s="50" t="s">
        <v>381</v>
      </c>
      <c r="AM165" s="50" t="s">
        <v>382</v>
      </c>
      <c r="AN165" s="43" t="s">
        <v>713</v>
      </c>
      <c r="AO165" s="43" t="s">
        <v>160</v>
      </c>
    </row>
    <row r="166" spans="1:42" s="1" customFormat="1" ht="85.5" hidden="1" customHeight="1" x14ac:dyDescent="0.25">
      <c r="A166" s="43" t="s">
        <v>40</v>
      </c>
      <c r="B166" s="60" t="s">
        <v>203</v>
      </c>
      <c r="C166" s="76">
        <v>424</v>
      </c>
      <c r="D166" s="227"/>
      <c r="E166" s="236"/>
      <c r="F166" s="77" t="s">
        <v>658</v>
      </c>
      <c r="G166" s="50" t="s">
        <v>385</v>
      </c>
      <c r="H166" s="78">
        <v>0.1</v>
      </c>
      <c r="I166" s="233"/>
      <c r="J166" s="60"/>
      <c r="K166" s="60"/>
      <c r="L166" s="60"/>
      <c r="M166" s="60"/>
      <c r="N166" s="63"/>
      <c r="O166" s="60"/>
      <c r="P166" s="164">
        <v>0.1</v>
      </c>
      <c r="Q166" s="159"/>
      <c r="R166" s="164">
        <v>0.12</v>
      </c>
      <c r="S166" s="159"/>
      <c r="T166" s="164">
        <v>0.12</v>
      </c>
      <c r="U166" s="159"/>
      <c r="V166" s="164">
        <v>0.12</v>
      </c>
      <c r="W166" s="159"/>
      <c r="X166" s="164">
        <v>0.12</v>
      </c>
      <c r="Y166" s="159"/>
      <c r="Z166" s="164">
        <v>0.1</v>
      </c>
      <c r="AA166" s="159"/>
      <c r="AB166" s="164">
        <v>0.12</v>
      </c>
      <c r="AC166" s="159"/>
      <c r="AD166" s="164">
        <v>0.1</v>
      </c>
      <c r="AE166" s="159"/>
      <c r="AF166" s="164">
        <v>0.1</v>
      </c>
      <c r="AG166" s="159"/>
      <c r="AH166" s="161">
        <f t="shared" si="7"/>
        <v>0.99999999999999989</v>
      </c>
      <c r="AI166" s="162">
        <v>45017</v>
      </c>
      <c r="AJ166" s="162">
        <v>45291</v>
      </c>
      <c r="AK166" s="50" t="s">
        <v>386</v>
      </c>
      <c r="AL166" s="50" t="s">
        <v>381</v>
      </c>
      <c r="AM166" s="50" t="s">
        <v>382</v>
      </c>
      <c r="AN166" s="43" t="s">
        <v>713</v>
      </c>
      <c r="AO166" s="43" t="s">
        <v>160</v>
      </c>
    </row>
    <row r="167" spans="1:42" s="1" customFormat="1" ht="114.75" hidden="1" customHeight="1" x14ac:dyDescent="0.25">
      <c r="A167" s="43" t="s">
        <v>40</v>
      </c>
      <c r="B167" s="60" t="s">
        <v>203</v>
      </c>
      <c r="C167" s="76">
        <v>424</v>
      </c>
      <c r="D167" s="227"/>
      <c r="E167" s="236"/>
      <c r="F167" s="77" t="s">
        <v>658</v>
      </c>
      <c r="G167" s="50" t="s">
        <v>387</v>
      </c>
      <c r="H167" s="78">
        <v>0.3</v>
      </c>
      <c r="I167" s="233"/>
      <c r="J167" s="60"/>
      <c r="K167" s="60"/>
      <c r="L167" s="80">
        <v>0.09</v>
      </c>
      <c r="M167" s="60"/>
      <c r="N167" s="80">
        <v>0.09</v>
      </c>
      <c r="O167" s="60"/>
      <c r="P167" s="80">
        <v>0.09</v>
      </c>
      <c r="Q167" s="60"/>
      <c r="R167" s="80">
        <v>0.09</v>
      </c>
      <c r="S167" s="60"/>
      <c r="T167" s="80">
        <v>0.09</v>
      </c>
      <c r="U167" s="60"/>
      <c r="V167" s="80">
        <v>0.09</v>
      </c>
      <c r="W167" s="60"/>
      <c r="X167" s="80">
        <v>0.09</v>
      </c>
      <c r="Y167" s="60"/>
      <c r="Z167" s="80">
        <v>0.09</v>
      </c>
      <c r="AA167" s="60"/>
      <c r="AB167" s="80">
        <v>0.09</v>
      </c>
      <c r="AC167" s="60"/>
      <c r="AD167" s="80">
        <v>0.09</v>
      </c>
      <c r="AE167" s="60"/>
      <c r="AF167" s="80">
        <v>0.1</v>
      </c>
      <c r="AG167" s="60"/>
      <c r="AH167" s="31">
        <f t="shared" si="7"/>
        <v>0.99999999999999978</v>
      </c>
      <c r="AI167" s="64">
        <v>44958</v>
      </c>
      <c r="AJ167" s="64">
        <v>45291</v>
      </c>
      <c r="AK167" s="50" t="s">
        <v>777</v>
      </c>
      <c r="AL167" s="50" t="s">
        <v>381</v>
      </c>
      <c r="AM167" s="50" t="s">
        <v>382</v>
      </c>
      <c r="AN167" s="43" t="s">
        <v>713</v>
      </c>
      <c r="AO167" s="43" t="s">
        <v>160</v>
      </c>
    </row>
    <row r="168" spans="1:42" s="1" customFormat="1" ht="73.5" hidden="1" customHeight="1" x14ac:dyDescent="0.25">
      <c r="A168" s="43" t="s">
        <v>40</v>
      </c>
      <c r="B168" s="60" t="s">
        <v>203</v>
      </c>
      <c r="C168" s="76">
        <v>424</v>
      </c>
      <c r="D168" s="228"/>
      <c r="E168" s="236"/>
      <c r="F168" s="77" t="s">
        <v>658</v>
      </c>
      <c r="G168" s="50" t="s">
        <v>389</v>
      </c>
      <c r="H168" s="78">
        <v>0.1</v>
      </c>
      <c r="I168" s="234"/>
      <c r="J168" s="60"/>
      <c r="K168" s="60"/>
      <c r="L168" s="60"/>
      <c r="M168" s="60"/>
      <c r="N168" s="60"/>
      <c r="O168" s="60"/>
      <c r="P168" s="60"/>
      <c r="Q168" s="60"/>
      <c r="R168" s="60"/>
      <c r="S168" s="60"/>
      <c r="T168" s="60"/>
      <c r="U168" s="60"/>
      <c r="V168" s="80">
        <v>0.1</v>
      </c>
      <c r="W168" s="60"/>
      <c r="X168" s="63">
        <v>0.25</v>
      </c>
      <c r="Y168" s="60"/>
      <c r="Z168" s="63">
        <v>0.25</v>
      </c>
      <c r="AA168" s="60"/>
      <c r="AB168" s="63">
        <v>0.2</v>
      </c>
      <c r="AC168" s="60"/>
      <c r="AD168" s="63">
        <v>0.2</v>
      </c>
      <c r="AE168" s="60"/>
      <c r="AF168" s="60"/>
      <c r="AG168" s="60"/>
      <c r="AH168" s="31">
        <f t="shared" si="7"/>
        <v>1</v>
      </c>
      <c r="AI168" s="64">
        <v>45108</v>
      </c>
      <c r="AJ168" s="64">
        <v>45260</v>
      </c>
      <c r="AK168" s="50" t="s">
        <v>780</v>
      </c>
      <c r="AL168" s="50" t="s">
        <v>381</v>
      </c>
      <c r="AM168" s="50" t="s">
        <v>382</v>
      </c>
      <c r="AN168" s="43" t="s">
        <v>713</v>
      </c>
      <c r="AO168" s="43" t="s">
        <v>160</v>
      </c>
    </row>
    <row r="169" spans="1:42" s="1" customFormat="1" ht="60" hidden="1" x14ac:dyDescent="0.25">
      <c r="A169" s="43" t="s">
        <v>40</v>
      </c>
      <c r="B169" s="60" t="s">
        <v>203</v>
      </c>
      <c r="C169" s="60">
        <v>424</v>
      </c>
      <c r="D169" s="60" t="s">
        <v>70</v>
      </c>
      <c r="E169" s="60" t="s">
        <v>70</v>
      </c>
      <c r="F169" s="43" t="s">
        <v>626</v>
      </c>
      <c r="G169" s="43" t="s">
        <v>630</v>
      </c>
      <c r="H169" s="78">
        <v>1</v>
      </c>
      <c r="I169" s="63">
        <f>+H169</f>
        <v>1</v>
      </c>
      <c r="J169" s="60"/>
      <c r="K169" s="60"/>
      <c r="L169" s="60"/>
      <c r="M169" s="60"/>
      <c r="N169" s="60"/>
      <c r="O169" s="60"/>
      <c r="P169" s="63">
        <v>0.25</v>
      </c>
      <c r="Q169" s="60"/>
      <c r="R169" s="60"/>
      <c r="S169" s="60"/>
      <c r="T169" s="60"/>
      <c r="U169" s="60"/>
      <c r="V169" s="63">
        <v>0.25</v>
      </c>
      <c r="W169" s="60"/>
      <c r="X169" s="60"/>
      <c r="Y169" s="60"/>
      <c r="Z169" s="60"/>
      <c r="AA169" s="60"/>
      <c r="AB169" s="63">
        <v>0.25</v>
      </c>
      <c r="AC169" s="60"/>
      <c r="AD169" s="60"/>
      <c r="AE169" s="60"/>
      <c r="AF169" s="63">
        <v>0.25</v>
      </c>
      <c r="AG169" s="60"/>
      <c r="AH169" s="31">
        <f t="shared" si="7"/>
        <v>1</v>
      </c>
      <c r="AI169" s="64">
        <v>45017</v>
      </c>
      <c r="AJ169" s="64">
        <v>45291</v>
      </c>
      <c r="AK169" s="43" t="s">
        <v>629</v>
      </c>
      <c r="AL169" s="43" t="s">
        <v>287</v>
      </c>
      <c r="AM169" s="43" t="s">
        <v>708</v>
      </c>
      <c r="AN169" s="43" t="s">
        <v>708</v>
      </c>
      <c r="AO169" s="43" t="s">
        <v>160</v>
      </c>
    </row>
    <row r="170" spans="1:42" s="1" customFormat="1" ht="61.5" hidden="1" customHeight="1" x14ac:dyDescent="0.25">
      <c r="A170" s="43" t="s">
        <v>40</v>
      </c>
      <c r="B170" s="60" t="s">
        <v>203</v>
      </c>
      <c r="C170" s="76">
        <v>424</v>
      </c>
      <c r="D170" s="81" t="s">
        <v>70</v>
      </c>
      <c r="E170" s="81" t="s">
        <v>70</v>
      </c>
      <c r="F170" s="50" t="s">
        <v>391</v>
      </c>
      <c r="G170" s="50" t="s">
        <v>392</v>
      </c>
      <c r="H170" s="63">
        <v>0.25</v>
      </c>
      <c r="I170" s="240">
        <f>+H170+H171+H172+H173</f>
        <v>1</v>
      </c>
      <c r="J170" s="60"/>
      <c r="K170" s="60"/>
      <c r="L170" s="60"/>
      <c r="M170" s="60"/>
      <c r="N170" s="63">
        <v>1</v>
      </c>
      <c r="O170" s="56"/>
      <c r="P170" s="60"/>
      <c r="Q170" s="60"/>
      <c r="R170" s="60"/>
      <c r="S170" s="60"/>
      <c r="T170" s="60"/>
      <c r="U170" s="60"/>
      <c r="V170" s="63"/>
      <c r="W170" s="63"/>
      <c r="X170" s="60"/>
      <c r="Y170" s="60"/>
      <c r="Z170" s="60"/>
      <c r="AA170" s="60"/>
      <c r="AB170" s="60"/>
      <c r="AC170" s="60"/>
      <c r="AD170" s="60"/>
      <c r="AE170" s="60"/>
      <c r="AF170" s="60"/>
      <c r="AG170" s="60"/>
      <c r="AH170" s="31">
        <f t="shared" si="7"/>
        <v>1</v>
      </c>
      <c r="AI170" s="64">
        <v>44986</v>
      </c>
      <c r="AJ170" s="64">
        <v>45015</v>
      </c>
      <c r="AK170" s="43" t="s">
        <v>393</v>
      </c>
      <c r="AL170" s="50" t="s">
        <v>381</v>
      </c>
      <c r="AM170" s="50" t="s">
        <v>382</v>
      </c>
      <c r="AN170" s="43" t="s">
        <v>713</v>
      </c>
      <c r="AO170" s="43" t="s">
        <v>160</v>
      </c>
    </row>
    <row r="171" spans="1:42" s="1" customFormat="1" ht="58.5" hidden="1" customHeight="1" x14ac:dyDescent="0.25">
      <c r="A171" s="43" t="s">
        <v>40</v>
      </c>
      <c r="B171" s="60" t="s">
        <v>203</v>
      </c>
      <c r="C171" s="76">
        <v>424</v>
      </c>
      <c r="D171" s="81" t="s">
        <v>70</v>
      </c>
      <c r="E171" s="81" t="s">
        <v>70</v>
      </c>
      <c r="F171" s="50" t="s">
        <v>391</v>
      </c>
      <c r="G171" s="50" t="s">
        <v>394</v>
      </c>
      <c r="H171" s="63">
        <v>0.25</v>
      </c>
      <c r="I171" s="257"/>
      <c r="J171" s="60"/>
      <c r="K171" s="60"/>
      <c r="L171" s="60"/>
      <c r="M171" s="60"/>
      <c r="N171" s="60"/>
      <c r="O171" s="60"/>
      <c r="P171" s="164">
        <v>0.1</v>
      </c>
      <c r="Q171" s="159"/>
      <c r="R171" s="164">
        <v>0.2</v>
      </c>
      <c r="S171" s="159"/>
      <c r="T171" s="164">
        <v>0.2</v>
      </c>
      <c r="U171" s="159"/>
      <c r="V171" s="164">
        <v>0.25</v>
      </c>
      <c r="W171" s="159"/>
      <c r="X171" s="164">
        <v>0.25</v>
      </c>
      <c r="Y171" s="159"/>
      <c r="Z171" s="164"/>
      <c r="AA171" s="159"/>
      <c r="AB171" s="159"/>
      <c r="AC171" s="159"/>
      <c r="AD171" s="159"/>
      <c r="AE171" s="159"/>
      <c r="AF171" s="159"/>
      <c r="AG171" s="159"/>
      <c r="AH171" s="161">
        <v>1</v>
      </c>
      <c r="AI171" s="162">
        <v>45017</v>
      </c>
      <c r="AJ171" s="162">
        <v>45168</v>
      </c>
      <c r="AK171" s="43" t="s">
        <v>393</v>
      </c>
      <c r="AL171" s="50" t="s">
        <v>381</v>
      </c>
      <c r="AM171" s="50" t="s">
        <v>382</v>
      </c>
      <c r="AN171" s="43" t="s">
        <v>713</v>
      </c>
      <c r="AO171" s="43" t="s">
        <v>160</v>
      </c>
    </row>
    <row r="172" spans="1:42" s="1" customFormat="1" ht="56.25" hidden="1" customHeight="1" x14ac:dyDescent="0.25">
      <c r="A172" s="43" t="s">
        <v>40</v>
      </c>
      <c r="B172" s="60" t="s">
        <v>203</v>
      </c>
      <c r="C172" s="76">
        <v>424</v>
      </c>
      <c r="D172" s="81" t="s">
        <v>70</v>
      </c>
      <c r="E172" s="81" t="s">
        <v>70</v>
      </c>
      <c r="F172" s="50" t="s">
        <v>391</v>
      </c>
      <c r="G172" s="50" t="s">
        <v>395</v>
      </c>
      <c r="H172" s="63">
        <v>0.25</v>
      </c>
      <c r="I172" s="257"/>
      <c r="J172" s="60"/>
      <c r="K172" s="60"/>
      <c r="L172" s="63">
        <v>1</v>
      </c>
      <c r="M172" s="60"/>
      <c r="N172" s="60"/>
      <c r="O172" s="60"/>
      <c r="P172" s="60"/>
      <c r="Q172" s="60"/>
      <c r="R172" s="60"/>
      <c r="S172" s="60"/>
      <c r="T172" s="60"/>
      <c r="U172" s="60"/>
      <c r="V172" s="60"/>
      <c r="W172" s="60"/>
      <c r="X172" s="60"/>
      <c r="Y172" s="60"/>
      <c r="Z172" s="60"/>
      <c r="AA172" s="60"/>
      <c r="AB172" s="60"/>
      <c r="AC172" s="60"/>
      <c r="AD172" s="60"/>
      <c r="AE172" s="60"/>
      <c r="AF172" s="60"/>
      <c r="AG172" s="60"/>
      <c r="AH172" s="31">
        <f t="shared" si="7"/>
        <v>1</v>
      </c>
      <c r="AI172" s="64">
        <v>44958</v>
      </c>
      <c r="AJ172" s="64">
        <v>44985</v>
      </c>
      <c r="AK172" s="43" t="s">
        <v>396</v>
      </c>
      <c r="AL172" s="50" t="s">
        <v>381</v>
      </c>
      <c r="AM172" s="50" t="s">
        <v>382</v>
      </c>
      <c r="AN172" s="43" t="s">
        <v>713</v>
      </c>
      <c r="AO172" s="43" t="s">
        <v>160</v>
      </c>
    </row>
    <row r="173" spans="1:42" s="1" customFormat="1" ht="70.5" hidden="1" customHeight="1" x14ac:dyDescent="0.25">
      <c r="A173" s="43" t="s">
        <v>40</v>
      </c>
      <c r="B173" s="60" t="s">
        <v>203</v>
      </c>
      <c r="C173" s="76">
        <v>424</v>
      </c>
      <c r="D173" s="81" t="s">
        <v>70</v>
      </c>
      <c r="E173" s="81" t="s">
        <v>70</v>
      </c>
      <c r="F173" s="50" t="s">
        <v>391</v>
      </c>
      <c r="G173" s="50" t="s">
        <v>397</v>
      </c>
      <c r="H173" s="63">
        <v>0.25</v>
      </c>
      <c r="I173" s="258"/>
      <c r="J173" s="169">
        <v>0.16</v>
      </c>
      <c r="K173" s="170"/>
      <c r="L173" s="169">
        <v>0.16</v>
      </c>
      <c r="M173" s="170"/>
      <c r="N173" s="169">
        <v>0.16</v>
      </c>
      <c r="O173" s="170"/>
      <c r="P173" s="169">
        <v>0.16</v>
      </c>
      <c r="Q173" s="170"/>
      <c r="R173" s="169">
        <v>0.16</v>
      </c>
      <c r="S173" s="170"/>
      <c r="T173" s="169">
        <v>0.2</v>
      </c>
      <c r="U173" s="170"/>
      <c r="V173" s="170"/>
      <c r="W173" s="170"/>
      <c r="X173" s="170"/>
      <c r="Y173" s="170"/>
      <c r="Z173" s="170"/>
      <c r="AA173" s="170"/>
      <c r="AB173" s="170"/>
      <c r="AC173" s="170"/>
      <c r="AD173" s="170"/>
      <c r="AE173" s="170"/>
      <c r="AF173" s="170"/>
      <c r="AG173" s="170"/>
      <c r="AH173" s="171">
        <v>1</v>
      </c>
      <c r="AI173" s="172">
        <v>44927</v>
      </c>
      <c r="AJ173" s="172">
        <v>45107</v>
      </c>
      <c r="AK173" s="50" t="s">
        <v>398</v>
      </c>
      <c r="AL173" s="50" t="s">
        <v>381</v>
      </c>
      <c r="AM173" s="50" t="s">
        <v>382</v>
      </c>
      <c r="AN173" s="43" t="s">
        <v>713</v>
      </c>
      <c r="AO173" s="43" t="s">
        <v>160</v>
      </c>
    </row>
    <row r="174" spans="1:42" s="1" customFormat="1" ht="60" hidden="1" x14ac:dyDescent="0.25">
      <c r="A174" s="43" t="s">
        <v>40</v>
      </c>
      <c r="B174" s="60" t="s">
        <v>203</v>
      </c>
      <c r="C174" s="60">
        <v>424</v>
      </c>
      <c r="D174" s="226">
        <v>224</v>
      </c>
      <c r="E174" s="238">
        <v>2563267000</v>
      </c>
      <c r="F174" s="43" t="s">
        <v>659</v>
      </c>
      <c r="G174" s="44" t="s">
        <v>427</v>
      </c>
      <c r="H174" s="31">
        <v>0.2</v>
      </c>
      <c r="I174" s="212">
        <f>+H174+H175+H176+H177+H178+H179</f>
        <v>1</v>
      </c>
      <c r="J174" s="31"/>
      <c r="K174" s="31"/>
      <c r="L174" s="31"/>
      <c r="M174" s="31"/>
      <c r="N174" s="161">
        <v>0.12</v>
      </c>
      <c r="O174" s="161"/>
      <c r="P174" s="161">
        <v>0.12</v>
      </c>
      <c r="Q174" s="161"/>
      <c r="R174" s="161">
        <v>0.12</v>
      </c>
      <c r="S174" s="161"/>
      <c r="T174" s="161">
        <v>0.12</v>
      </c>
      <c r="U174" s="161"/>
      <c r="V174" s="161">
        <v>0.13</v>
      </c>
      <c r="W174" s="161"/>
      <c r="X174" s="161">
        <v>0.13</v>
      </c>
      <c r="Y174" s="161"/>
      <c r="Z174" s="161">
        <v>0.13</v>
      </c>
      <c r="AA174" s="161"/>
      <c r="AB174" s="161">
        <v>0.13</v>
      </c>
      <c r="AC174" s="161"/>
      <c r="AD174" s="161"/>
      <c r="AE174" s="161"/>
      <c r="AF174" s="161"/>
      <c r="AG174" s="161"/>
      <c r="AH174" s="161">
        <f t="shared" ref="AH174" si="10">+J174+L174+N174+P174+R174+T174+V174+X174+Z174+AB174+AD174+AF174</f>
        <v>1</v>
      </c>
      <c r="AI174" s="168">
        <v>44986</v>
      </c>
      <c r="AJ174" s="168">
        <v>45230</v>
      </c>
      <c r="AK174" s="44" t="s">
        <v>428</v>
      </c>
      <c r="AL174" s="43" t="s">
        <v>429</v>
      </c>
      <c r="AM174" s="43" t="s">
        <v>612</v>
      </c>
      <c r="AN174" s="44" t="s">
        <v>711</v>
      </c>
      <c r="AO174" s="43" t="s">
        <v>430</v>
      </c>
    </row>
    <row r="175" spans="1:42" s="1" customFormat="1" ht="60" hidden="1" x14ac:dyDescent="0.25">
      <c r="A175" s="43" t="s">
        <v>40</v>
      </c>
      <c r="B175" s="60" t="s">
        <v>203</v>
      </c>
      <c r="C175" s="60">
        <v>424</v>
      </c>
      <c r="D175" s="227"/>
      <c r="E175" s="239"/>
      <c r="F175" s="43" t="s">
        <v>660</v>
      </c>
      <c r="G175" s="44" t="s">
        <v>431</v>
      </c>
      <c r="H175" s="31">
        <v>0.05</v>
      </c>
      <c r="I175" s="213"/>
      <c r="J175" s="31"/>
      <c r="K175" s="31"/>
      <c r="L175" s="31"/>
      <c r="M175" s="31"/>
      <c r="N175" s="161">
        <v>0.12</v>
      </c>
      <c r="O175" s="161"/>
      <c r="P175" s="161">
        <v>0.12</v>
      </c>
      <c r="Q175" s="161"/>
      <c r="R175" s="161">
        <v>0.12</v>
      </c>
      <c r="S175" s="161"/>
      <c r="T175" s="161">
        <v>0.12</v>
      </c>
      <c r="U175" s="161"/>
      <c r="V175" s="161">
        <v>0.13</v>
      </c>
      <c r="W175" s="161"/>
      <c r="X175" s="161">
        <v>0.13</v>
      </c>
      <c r="Y175" s="161"/>
      <c r="Z175" s="161">
        <v>0.13</v>
      </c>
      <c r="AA175" s="161"/>
      <c r="AB175" s="161">
        <v>0.13</v>
      </c>
      <c r="AC175" s="161"/>
      <c r="AD175" s="161"/>
      <c r="AE175" s="161"/>
      <c r="AF175" s="161"/>
      <c r="AG175" s="161"/>
      <c r="AH175" s="161">
        <f t="shared" si="7"/>
        <v>1</v>
      </c>
      <c r="AI175" s="168">
        <v>44986</v>
      </c>
      <c r="AJ175" s="168">
        <v>45230</v>
      </c>
      <c r="AK175" s="44" t="s">
        <v>432</v>
      </c>
      <c r="AL175" s="43" t="s">
        <v>429</v>
      </c>
      <c r="AM175" s="43" t="s">
        <v>612</v>
      </c>
      <c r="AN175" s="44" t="s">
        <v>711</v>
      </c>
      <c r="AO175" s="43" t="s">
        <v>430</v>
      </c>
    </row>
    <row r="176" spans="1:42" s="1" customFormat="1" ht="135" hidden="1" x14ac:dyDescent="0.25">
      <c r="A176" s="43" t="s">
        <v>40</v>
      </c>
      <c r="B176" s="60" t="s">
        <v>203</v>
      </c>
      <c r="C176" s="60">
        <v>424</v>
      </c>
      <c r="D176" s="227"/>
      <c r="E176" s="239"/>
      <c r="F176" s="43" t="s">
        <v>659</v>
      </c>
      <c r="G176" s="44" t="s">
        <v>433</v>
      </c>
      <c r="H176" s="31">
        <v>0.25</v>
      </c>
      <c r="I176" s="213"/>
      <c r="J176" s="31"/>
      <c r="K176" s="31"/>
      <c r="L176" s="31"/>
      <c r="M176" s="31"/>
      <c r="N176" s="161">
        <v>0.12</v>
      </c>
      <c r="O176" s="161"/>
      <c r="P176" s="161">
        <v>0.12</v>
      </c>
      <c r="Q176" s="161"/>
      <c r="R176" s="161">
        <v>0.12</v>
      </c>
      <c r="S176" s="161"/>
      <c r="T176" s="161">
        <v>0.12</v>
      </c>
      <c r="U176" s="161"/>
      <c r="V176" s="161">
        <v>0.13</v>
      </c>
      <c r="W176" s="161"/>
      <c r="X176" s="161">
        <v>0.13</v>
      </c>
      <c r="Y176" s="161"/>
      <c r="Z176" s="161">
        <v>0.13</v>
      </c>
      <c r="AA176" s="161"/>
      <c r="AB176" s="161">
        <v>0.13</v>
      </c>
      <c r="AC176" s="161"/>
      <c r="AD176" s="161"/>
      <c r="AE176" s="161"/>
      <c r="AF176" s="161"/>
      <c r="AG176" s="161"/>
      <c r="AH176" s="161">
        <f t="shared" si="7"/>
        <v>1</v>
      </c>
      <c r="AI176" s="168">
        <v>44986</v>
      </c>
      <c r="AJ176" s="168">
        <v>45230</v>
      </c>
      <c r="AK176" s="44" t="s">
        <v>434</v>
      </c>
      <c r="AL176" s="43" t="s">
        <v>429</v>
      </c>
      <c r="AM176" s="43" t="s">
        <v>612</v>
      </c>
      <c r="AN176" s="44" t="s">
        <v>711</v>
      </c>
      <c r="AO176" s="43" t="s">
        <v>430</v>
      </c>
    </row>
    <row r="177" spans="1:42" s="1" customFormat="1" ht="117.75" hidden="1" customHeight="1" x14ac:dyDescent="0.25">
      <c r="A177" s="43" t="s">
        <v>40</v>
      </c>
      <c r="B177" s="60" t="s">
        <v>203</v>
      </c>
      <c r="C177" s="60">
        <v>424</v>
      </c>
      <c r="D177" s="227"/>
      <c r="E177" s="239"/>
      <c r="F177" s="43" t="s">
        <v>659</v>
      </c>
      <c r="G177" s="44" t="s">
        <v>435</v>
      </c>
      <c r="H177" s="31">
        <v>0.25</v>
      </c>
      <c r="I177" s="213"/>
      <c r="J177" s="31"/>
      <c r="K177" s="31"/>
      <c r="L177" s="31"/>
      <c r="M177" s="31"/>
      <c r="N177" s="161">
        <v>0.15</v>
      </c>
      <c r="O177" s="161"/>
      <c r="P177" s="161">
        <v>0.15</v>
      </c>
      <c r="Q177" s="161"/>
      <c r="R177" s="161">
        <v>0.12</v>
      </c>
      <c r="S177" s="161"/>
      <c r="T177" s="161">
        <v>0.12</v>
      </c>
      <c r="U177" s="161"/>
      <c r="V177" s="161">
        <v>0.12</v>
      </c>
      <c r="W177" s="161"/>
      <c r="X177" s="161">
        <v>0.12</v>
      </c>
      <c r="Y177" s="161"/>
      <c r="Z177" s="161">
        <v>0.12</v>
      </c>
      <c r="AA177" s="161"/>
      <c r="AB177" s="161">
        <v>0.1</v>
      </c>
      <c r="AC177" s="161"/>
      <c r="AD177" s="161"/>
      <c r="AE177" s="161"/>
      <c r="AF177" s="161"/>
      <c r="AG177" s="161"/>
      <c r="AH177" s="161">
        <f t="shared" si="7"/>
        <v>1</v>
      </c>
      <c r="AI177" s="168">
        <v>44986</v>
      </c>
      <c r="AJ177" s="168">
        <v>45230</v>
      </c>
      <c r="AK177" s="44" t="s">
        <v>436</v>
      </c>
      <c r="AL177" s="43" t="s">
        <v>429</v>
      </c>
      <c r="AM177" s="43" t="s">
        <v>612</v>
      </c>
      <c r="AN177" s="44" t="s">
        <v>711</v>
      </c>
      <c r="AO177" s="43" t="s">
        <v>430</v>
      </c>
    </row>
    <row r="178" spans="1:42" s="1" customFormat="1" ht="75" hidden="1" x14ac:dyDescent="0.25">
      <c r="A178" s="43" t="s">
        <v>40</v>
      </c>
      <c r="B178" s="60" t="s">
        <v>203</v>
      </c>
      <c r="C178" s="60">
        <v>424</v>
      </c>
      <c r="D178" s="227"/>
      <c r="E178" s="239"/>
      <c r="F178" s="43" t="s">
        <v>659</v>
      </c>
      <c r="G178" s="44" t="s">
        <v>437</v>
      </c>
      <c r="H178" s="31">
        <v>0.2</v>
      </c>
      <c r="I178" s="213"/>
      <c r="J178" s="31">
        <v>0.1</v>
      </c>
      <c r="K178" s="31"/>
      <c r="L178" s="31">
        <v>0.1</v>
      </c>
      <c r="M178" s="31"/>
      <c r="N178" s="31">
        <v>0.1</v>
      </c>
      <c r="O178" s="31"/>
      <c r="P178" s="31">
        <v>0.1</v>
      </c>
      <c r="Q178" s="31"/>
      <c r="R178" s="31">
        <v>0.1</v>
      </c>
      <c r="S178" s="31"/>
      <c r="T178" s="31">
        <v>0.1</v>
      </c>
      <c r="U178" s="31"/>
      <c r="V178" s="31">
        <v>0.1</v>
      </c>
      <c r="W178" s="31"/>
      <c r="X178" s="31">
        <v>0.1</v>
      </c>
      <c r="Y178" s="31"/>
      <c r="Z178" s="31">
        <v>0.1</v>
      </c>
      <c r="AA178" s="31"/>
      <c r="AB178" s="31">
        <v>0.1</v>
      </c>
      <c r="AC178" s="31"/>
      <c r="AD178" s="31"/>
      <c r="AE178" s="31"/>
      <c r="AF178" s="31"/>
      <c r="AG178" s="31"/>
      <c r="AH178" s="31">
        <f t="shared" si="7"/>
        <v>0.99999999999999989</v>
      </c>
      <c r="AI178" s="62">
        <v>44928</v>
      </c>
      <c r="AJ178" s="62">
        <v>45230</v>
      </c>
      <c r="AK178" s="44" t="s">
        <v>438</v>
      </c>
      <c r="AL178" s="43" t="s">
        <v>429</v>
      </c>
      <c r="AM178" s="43" t="s">
        <v>612</v>
      </c>
      <c r="AN178" s="44" t="s">
        <v>711</v>
      </c>
      <c r="AO178" s="43" t="s">
        <v>430</v>
      </c>
    </row>
    <row r="179" spans="1:42" s="1" customFormat="1" ht="75" hidden="1" x14ac:dyDescent="0.25">
      <c r="A179" s="43" t="s">
        <v>40</v>
      </c>
      <c r="B179" s="60" t="s">
        <v>203</v>
      </c>
      <c r="C179" s="60">
        <v>424</v>
      </c>
      <c r="D179" s="228"/>
      <c r="E179" s="239"/>
      <c r="F179" s="43" t="s">
        <v>659</v>
      </c>
      <c r="G179" s="44" t="s">
        <v>439</v>
      </c>
      <c r="H179" s="31">
        <v>0.05</v>
      </c>
      <c r="I179" s="214"/>
      <c r="J179" s="31"/>
      <c r="K179" s="31"/>
      <c r="L179" s="31"/>
      <c r="M179" s="31"/>
      <c r="N179" s="31"/>
      <c r="O179" s="31"/>
      <c r="P179" s="31"/>
      <c r="Q179" s="31"/>
      <c r="R179" s="31">
        <v>0.2</v>
      </c>
      <c r="S179" s="31"/>
      <c r="T179" s="31">
        <v>0.2</v>
      </c>
      <c r="U179" s="31"/>
      <c r="V179" s="31">
        <v>0.2</v>
      </c>
      <c r="W179" s="31"/>
      <c r="X179" s="31">
        <v>0.2</v>
      </c>
      <c r="Y179" s="31"/>
      <c r="Z179" s="31">
        <v>0.2</v>
      </c>
      <c r="AA179" s="31"/>
      <c r="AB179" s="31"/>
      <c r="AC179" s="31"/>
      <c r="AD179" s="31"/>
      <c r="AE179" s="31"/>
      <c r="AF179" s="31"/>
      <c r="AG179" s="31"/>
      <c r="AH179" s="31">
        <f t="shared" si="7"/>
        <v>1</v>
      </c>
      <c r="AI179" s="62">
        <v>45047</v>
      </c>
      <c r="AJ179" s="62">
        <v>45199</v>
      </c>
      <c r="AK179" s="44" t="s">
        <v>440</v>
      </c>
      <c r="AL179" s="43" t="s">
        <v>429</v>
      </c>
      <c r="AM179" s="43" t="s">
        <v>612</v>
      </c>
      <c r="AN179" s="44" t="s">
        <v>711</v>
      </c>
      <c r="AO179" s="43" t="s">
        <v>430</v>
      </c>
    </row>
    <row r="180" spans="1:42" s="1" customFormat="1" ht="60" hidden="1" x14ac:dyDescent="0.25">
      <c r="A180" s="43" t="s">
        <v>40</v>
      </c>
      <c r="B180" s="60" t="s">
        <v>203</v>
      </c>
      <c r="C180" s="60">
        <v>424</v>
      </c>
      <c r="D180" s="227">
        <v>1200</v>
      </c>
      <c r="E180" s="239"/>
      <c r="F180" s="43" t="s">
        <v>661</v>
      </c>
      <c r="G180" s="44" t="s">
        <v>441</v>
      </c>
      <c r="H180" s="31">
        <v>0.2</v>
      </c>
      <c r="I180" s="213">
        <f>+H180+H181+H182+H183</f>
        <v>1</v>
      </c>
      <c r="J180" s="31"/>
      <c r="K180" s="31"/>
      <c r="L180" s="31"/>
      <c r="M180" s="31"/>
      <c r="N180" s="161">
        <v>0.12</v>
      </c>
      <c r="O180" s="161"/>
      <c r="P180" s="161">
        <v>0.12</v>
      </c>
      <c r="Q180" s="161"/>
      <c r="R180" s="161">
        <v>0.12</v>
      </c>
      <c r="S180" s="161"/>
      <c r="T180" s="161">
        <v>0.12</v>
      </c>
      <c r="U180" s="161"/>
      <c r="V180" s="161">
        <v>0.12</v>
      </c>
      <c r="W180" s="161"/>
      <c r="X180" s="161">
        <v>0.1</v>
      </c>
      <c r="Y180" s="161"/>
      <c r="Z180" s="161">
        <v>0.1</v>
      </c>
      <c r="AA180" s="161"/>
      <c r="AB180" s="161">
        <v>0.2</v>
      </c>
      <c r="AC180" s="161"/>
      <c r="AD180" s="161"/>
      <c r="AE180" s="161"/>
      <c r="AF180" s="161"/>
      <c r="AG180" s="161"/>
      <c r="AH180" s="161">
        <f t="shared" si="7"/>
        <v>1</v>
      </c>
      <c r="AI180" s="168">
        <v>44986</v>
      </c>
      <c r="AJ180" s="168">
        <v>45230</v>
      </c>
      <c r="AK180" s="44" t="s">
        <v>440</v>
      </c>
      <c r="AL180" s="43" t="s">
        <v>429</v>
      </c>
      <c r="AM180" s="43" t="s">
        <v>612</v>
      </c>
      <c r="AN180" s="44" t="s">
        <v>711</v>
      </c>
      <c r="AO180" s="43" t="s">
        <v>430</v>
      </c>
    </row>
    <row r="181" spans="1:42" s="1" customFormat="1" ht="135" hidden="1" x14ac:dyDescent="0.25">
      <c r="A181" s="43" t="s">
        <v>40</v>
      </c>
      <c r="B181" s="60" t="s">
        <v>203</v>
      </c>
      <c r="C181" s="60">
        <v>424</v>
      </c>
      <c r="D181" s="227"/>
      <c r="E181" s="239"/>
      <c r="F181" s="43" t="s">
        <v>661</v>
      </c>
      <c r="G181" s="44" t="s">
        <v>442</v>
      </c>
      <c r="H181" s="31">
        <v>0.3</v>
      </c>
      <c r="I181" s="213"/>
      <c r="J181" s="31"/>
      <c r="K181" s="31"/>
      <c r="L181" s="31"/>
      <c r="M181" s="31"/>
      <c r="N181" s="161">
        <v>0.1</v>
      </c>
      <c r="O181" s="161"/>
      <c r="P181" s="161">
        <v>0.2</v>
      </c>
      <c r="Q181" s="161"/>
      <c r="R181" s="161">
        <v>0.12</v>
      </c>
      <c r="S181" s="161"/>
      <c r="T181" s="161">
        <v>0.12</v>
      </c>
      <c r="U181" s="161"/>
      <c r="V181" s="161">
        <v>0.12</v>
      </c>
      <c r="W181" s="161"/>
      <c r="X181" s="161">
        <v>0.12</v>
      </c>
      <c r="Y181" s="161"/>
      <c r="Z181" s="161">
        <v>0.12</v>
      </c>
      <c r="AA181" s="161"/>
      <c r="AB181" s="161">
        <v>0.1</v>
      </c>
      <c r="AC181" s="161"/>
      <c r="AD181" s="161"/>
      <c r="AE181" s="161"/>
      <c r="AF181" s="161"/>
      <c r="AG181" s="161"/>
      <c r="AH181" s="161">
        <f t="shared" si="7"/>
        <v>1</v>
      </c>
      <c r="AI181" s="168">
        <v>44986</v>
      </c>
      <c r="AJ181" s="168">
        <v>45230</v>
      </c>
      <c r="AK181" s="44" t="s">
        <v>434</v>
      </c>
      <c r="AL181" s="43" t="s">
        <v>429</v>
      </c>
      <c r="AM181" s="43" t="s">
        <v>612</v>
      </c>
      <c r="AN181" s="44" t="s">
        <v>711</v>
      </c>
      <c r="AO181" s="43" t="s">
        <v>430</v>
      </c>
    </row>
    <row r="182" spans="1:42" s="1" customFormat="1" ht="134.25" hidden="1" customHeight="1" x14ac:dyDescent="0.25">
      <c r="A182" s="43" t="s">
        <v>40</v>
      </c>
      <c r="B182" s="60" t="s">
        <v>203</v>
      </c>
      <c r="C182" s="60">
        <v>424</v>
      </c>
      <c r="D182" s="227"/>
      <c r="E182" s="239"/>
      <c r="F182" s="43" t="s">
        <v>661</v>
      </c>
      <c r="G182" s="44" t="s">
        <v>443</v>
      </c>
      <c r="H182" s="31">
        <v>0.4</v>
      </c>
      <c r="I182" s="213"/>
      <c r="J182" s="31"/>
      <c r="K182" s="31"/>
      <c r="L182" s="31"/>
      <c r="M182" s="31"/>
      <c r="N182" s="161">
        <v>0.15</v>
      </c>
      <c r="O182" s="161"/>
      <c r="P182" s="161">
        <v>0.15</v>
      </c>
      <c r="Q182" s="161"/>
      <c r="R182" s="161">
        <v>0.12</v>
      </c>
      <c r="S182" s="161"/>
      <c r="T182" s="161">
        <v>0.12</v>
      </c>
      <c r="U182" s="161"/>
      <c r="V182" s="161">
        <v>0.12</v>
      </c>
      <c r="W182" s="161"/>
      <c r="X182" s="161">
        <v>0.12</v>
      </c>
      <c r="Y182" s="161"/>
      <c r="Z182" s="161">
        <v>0.12</v>
      </c>
      <c r="AA182" s="161"/>
      <c r="AB182" s="161">
        <v>0.1</v>
      </c>
      <c r="AC182" s="161"/>
      <c r="AD182" s="161"/>
      <c r="AE182" s="161"/>
      <c r="AF182" s="161"/>
      <c r="AG182" s="161"/>
      <c r="AH182" s="161">
        <f t="shared" si="7"/>
        <v>1</v>
      </c>
      <c r="AI182" s="168">
        <v>44986</v>
      </c>
      <c r="AJ182" s="168">
        <v>45230</v>
      </c>
      <c r="AK182" s="44" t="s">
        <v>444</v>
      </c>
      <c r="AL182" s="43" t="s">
        <v>429</v>
      </c>
      <c r="AM182" s="43" t="s">
        <v>612</v>
      </c>
      <c r="AN182" s="44" t="s">
        <v>711</v>
      </c>
      <c r="AO182" s="43" t="s">
        <v>430</v>
      </c>
    </row>
    <row r="183" spans="1:42" s="1" customFormat="1" ht="75" x14ac:dyDescent="0.25">
      <c r="A183" s="43" t="s">
        <v>40</v>
      </c>
      <c r="B183" s="60" t="s">
        <v>203</v>
      </c>
      <c r="C183" s="60">
        <v>424</v>
      </c>
      <c r="D183" s="228"/>
      <c r="E183" s="239"/>
      <c r="F183" s="43" t="s">
        <v>661</v>
      </c>
      <c r="G183" s="44" t="s">
        <v>445</v>
      </c>
      <c r="H183" s="31">
        <v>0.1</v>
      </c>
      <c r="I183" s="214"/>
      <c r="J183" s="31"/>
      <c r="K183" s="31"/>
      <c r="L183" s="31"/>
      <c r="M183" s="31"/>
      <c r="N183" s="31"/>
      <c r="O183" s="31"/>
      <c r="P183" s="31"/>
      <c r="Q183" s="31"/>
      <c r="R183" s="31"/>
      <c r="S183" s="31"/>
      <c r="T183" s="31"/>
      <c r="U183" s="31"/>
      <c r="V183" s="31"/>
      <c r="W183" s="31"/>
      <c r="X183" s="161">
        <v>1</v>
      </c>
      <c r="Y183" s="161"/>
      <c r="Z183" s="161"/>
      <c r="AA183" s="161"/>
      <c r="AB183" s="161"/>
      <c r="AC183" s="161"/>
      <c r="AD183" s="161"/>
      <c r="AE183" s="161"/>
      <c r="AF183" s="161"/>
      <c r="AG183" s="161"/>
      <c r="AH183" s="161">
        <f t="shared" si="7"/>
        <v>1</v>
      </c>
      <c r="AI183" s="168">
        <v>45139</v>
      </c>
      <c r="AJ183" s="168">
        <v>45168</v>
      </c>
      <c r="AK183" s="44" t="s">
        <v>438</v>
      </c>
      <c r="AL183" s="43" t="s">
        <v>429</v>
      </c>
      <c r="AM183" s="43" t="s">
        <v>612</v>
      </c>
      <c r="AN183" s="44" t="s">
        <v>711</v>
      </c>
      <c r="AO183" s="43" t="s">
        <v>430</v>
      </c>
    </row>
    <row r="184" spans="1:42" s="38" customFormat="1" ht="75" x14ac:dyDescent="0.25">
      <c r="A184" s="106" t="s">
        <v>40</v>
      </c>
      <c r="B184" s="107" t="s">
        <v>203</v>
      </c>
      <c r="C184" s="107">
        <v>424</v>
      </c>
      <c r="D184" s="153"/>
      <c r="E184" s="156"/>
      <c r="F184" s="106" t="s">
        <v>661</v>
      </c>
      <c r="G184" s="180" t="s">
        <v>820</v>
      </c>
      <c r="H184" s="109">
        <v>0.1</v>
      </c>
      <c r="I184" s="157"/>
      <c r="J184" s="109"/>
      <c r="K184" s="109"/>
      <c r="L184" s="109"/>
      <c r="M184" s="109"/>
      <c r="N184" s="109"/>
      <c r="O184" s="109"/>
      <c r="P184" s="109"/>
      <c r="Q184" s="109"/>
      <c r="R184" s="109"/>
      <c r="S184" s="109"/>
      <c r="T184" s="109"/>
      <c r="U184" s="109"/>
      <c r="V184" s="109"/>
      <c r="W184" s="109"/>
      <c r="X184" s="109">
        <v>1</v>
      </c>
      <c r="Y184" s="109"/>
      <c r="Z184" s="109"/>
      <c r="AA184" s="109"/>
      <c r="AB184" s="109"/>
      <c r="AC184" s="109"/>
      <c r="AD184" s="109"/>
      <c r="AE184" s="109"/>
      <c r="AF184" s="109"/>
      <c r="AG184" s="109"/>
      <c r="AH184" s="109">
        <f t="shared" ref="AH184" si="11">+J184+L184+N184+P184+R184+T184+V184+X184+Z184+AB184+AD184+AF184</f>
        <v>1</v>
      </c>
      <c r="AI184" s="124">
        <v>45139</v>
      </c>
      <c r="AJ184" s="124">
        <v>45168</v>
      </c>
      <c r="AK184" s="108" t="s">
        <v>438</v>
      </c>
      <c r="AL184" s="106" t="s">
        <v>429</v>
      </c>
      <c r="AM184" s="106" t="s">
        <v>612</v>
      </c>
      <c r="AN184" s="108" t="s">
        <v>711</v>
      </c>
      <c r="AO184" s="106" t="s">
        <v>430</v>
      </c>
      <c r="AP184" s="144" t="s">
        <v>821</v>
      </c>
    </row>
    <row r="185" spans="1:42" s="1" customFormat="1" ht="75" hidden="1" x14ac:dyDescent="0.25">
      <c r="A185" s="43" t="s">
        <v>40</v>
      </c>
      <c r="B185" s="60" t="s">
        <v>203</v>
      </c>
      <c r="C185" s="60">
        <v>424</v>
      </c>
      <c r="D185" s="61" t="s">
        <v>70</v>
      </c>
      <c r="E185" s="61" t="s">
        <v>70</v>
      </c>
      <c r="F185" s="43" t="s">
        <v>446</v>
      </c>
      <c r="G185" s="44" t="s">
        <v>447</v>
      </c>
      <c r="H185" s="89">
        <v>0.1</v>
      </c>
      <c r="I185" s="212">
        <f>+H185+H186+H187+H188+H189+H190+H191+H193</f>
        <v>1</v>
      </c>
      <c r="J185" s="33"/>
      <c r="K185" s="60"/>
      <c r="L185" s="63"/>
      <c r="M185" s="60"/>
      <c r="N185" s="164">
        <v>1</v>
      </c>
      <c r="O185" s="159"/>
      <c r="P185" s="164"/>
      <c r="Q185" s="159"/>
      <c r="R185" s="164"/>
      <c r="S185" s="159"/>
      <c r="T185" s="164"/>
      <c r="U185" s="159"/>
      <c r="V185" s="164"/>
      <c r="W185" s="159"/>
      <c r="X185" s="159"/>
      <c r="Y185" s="159"/>
      <c r="Z185" s="159"/>
      <c r="AA185" s="159"/>
      <c r="AB185" s="159"/>
      <c r="AC185" s="159"/>
      <c r="AD185" s="159"/>
      <c r="AE185" s="159"/>
      <c r="AF185" s="159"/>
      <c r="AG185" s="159"/>
      <c r="AH185" s="161">
        <f t="shared" si="7"/>
        <v>1</v>
      </c>
      <c r="AI185" s="168">
        <v>44986</v>
      </c>
      <c r="AJ185" s="168">
        <v>45015</v>
      </c>
      <c r="AK185" s="44" t="s">
        <v>448</v>
      </c>
      <c r="AL185" s="43" t="s">
        <v>429</v>
      </c>
      <c r="AM185" s="43" t="s">
        <v>612</v>
      </c>
      <c r="AN185" s="44" t="s">
        <v>711</v>
      </c>
      <c r="AO185" s="43" t="s">
        <v>430</v>
      </c>
    </row>
    <row r="186" spans="1:42" s="1" customFormat="1" ht="120" hidden="1" x14ac:dyDescent="0.25">
      <c r="A186" s="43" t="s">
        <v>40</v>
      </c>
      <c r="B186" s="60" t="s">
        <v>203</v>
      </c>
      <c r="C186" s="60">
        <v>424</v>
      </c>
      <c r="D186" s="61" t="s">
        <v>70</v>
      </c>
      <c r="E186" s="61" t="s">
        <v>70</v>
      </c>
      <c r="F186" s="43" t="s">
        <v>446</v>
      </c>
      <c r="G186" s="44" t="s">
        <v>449</v>
      </c>
      <c r="H186" s="89">
        <v>0.1</v>
      </c>
      <c r="I186" s="213"/>
      <c r="J186" s="31"/>
      <c r="K186" s="31"/>
      <c r="L186" s="31"/>
      <c r="M186" s="31"/>
      <c r="N186" s="161">
        <v>0.15</v>
      </c>
      <c r="O186" s="161"/>
      <c r="P186" s="161">
        <v>0.15</v>
      </c>
      <c r="Q186" s="161"/>
      <c r="R186" s="161">
        <v>0.12</v>
      </c>
      <c r="S186" s="161"/>
      <c r="T186" s="161">
        <v>0.12</v>
      </c>
      <c r="U186" s="161"/>
      <c r="V186" s="161">
        <v>0.12</v>
      </c>
      <c r="W186" s="161"/>
      <c r="X186" s="161">
        <v>0.12</v>
      </c>
      <c r="Y186" s="161"/>
      <c r="Z186" s="161">
        <v>0.12</v>
      </c>
      <c r="AA186" s="161"/>
      <c r="AB186" s="161">
        <v>0.1</v>
      </c>
      <c r="AC186" s="161"/>
      <c r="AD186" s="161"/>
      <c r="AE186" s="161"/>
      <c r="AF186" s="161"/>
      <c r="AG186" s="161"/>
      <c r="AH186" s="161">
        <f>+J186+L186+N186+P186+R186+T186+V186+X186+Z186+AB186+AD186+AF186</f>
        <v>1</v>
      </c>
      <c r="AI186" s="168">
        <v>44986</v>
      </c>
      <c r="AJ186" s="168">
        <v>45230</v>
      </c>
      <c r="AK186" s="44" t="s">
        <v>450</v>
      </c>
      <c r="AL186" s="43" t="s">
        <v>429</v>
      </c>
      <c r="AM186" s="43" t="s">
        <v>612</v>
      </c>
      <c r="AN186" s="44" t="s">
        <v>711</v>
      </c>
      <c r="AO186" s="43" t="s">
        <v>430</v>
      </c>
    </row>
    <row r="187" spans="1:42" s="1" customFormat="1" ht="60" hidden="1" x14ac:dyDescent="0.25">
      <c r="A187" s="43" t="s">
        <v>40</v>
      </c>
      <c r="B187" s="60" t="s">
        <v>203</v>
      </c>
      <c r="C187" s="60">
        <v>424</v>
      </c>
      <c r="D187" s="61" t="s">
        <v>70</v>
      </c>
      <c r="E187" s="61" t="s">
        <v>70</v>
      </c>
      <c r="F187" s="43" t="s">
        <v>446</v>
      </c>
      <c r="G187" s="44" t="s">
        <v>451</v>
      </c>
      <c r="H187" s="89">
        <v>0.1</v>
      </c>
      <c r="I187" s="213"/>
      <c r="J187" s="78">
        <v>0.08</v>
      </c>
      <c r="K187" s="78" t="s">
        <v>127</v>
      </c>
      <c r="L187" s="78">
        <v>0.08</v>
      </c>
      <c r="M187" s="78" t="s">
        <v>127</v>
      </c>
      <c r="N187" s="78">
        <v>0.08</v>
      </c>
      <c r="O187" s="78" t="s">
        <v>127</v>
      </c>
      <c r="P187" s="78">
        <v>0.08</v>
      </c>
      <c r="Q187" s="78" t="s">
        <v>127</v>
      </c>
      <c r="R187" s="78">
        <v>0.08</v>
      </c>
      <c r="S187" s="78" t="s">
        <v>127</v>
      </c>
      <c r="T187" s="78">
        <v>0.08</v>
      </c>
      <c r="U187" s="78" t="s">
        <v>127</v>
      </c>
      <c r="V187" s="78">
        <v>0.08</v>
      </c>
      <c r="W187" s="78" t="s">
        <v>127</v>
      </c>
      <c r="X187" s="78">
        <v>0.08</v>
      </c>
      <c r="Y187" s="78" t="s">
        <v>127</v>
      </c>
      <c r="Z187" s="78">
        <v>0.09</v>
      </c>
      <c r="AA187" s="78" t="s">
        <v>127</v>
      </c>
      <c r="AB187" s="78">
        <v>0.09</v>
      </c>
      <c r="AC187" s="78" t="s">
        <v>127</v>
      </c>
      <c r="AD187" s="78">
        <v>0.09</v>
      </c>
      <c r="AE187" s="78" t="s">
        <v>127</v>
      </c>
      <c r="AF187" s="78">
        <v>0.09</v>
      </c>
      <c r="AG187" s="78" t="s">
        <v>127</v>
      </c>
      <c r="AH187" s="31">
        <f t="shared" si="7"/>
        <v>0.99999999999999989</v>
      </c>
      <c r="AI187" s="62">
        <v>44927</v>
      </c>
      <c r="AJ187" s="62">
        <v>45291</v>
      </c>
      <c r="AK187" s="44" t="s">
        <v>452</v>
      </c>
      <c r="AL187" s="43" t="s">
        <v>429</v>
      </c>
      <c r="AM187" s="43" t="s">
        <v>612</v>
      </c>
      <c r="AN187" s="44" t="s">
        <v>711</v>
      </c>
      <c r="AO187" s="43" t="s">
        <v>430</v>
      </c>
    </row>
    <row r="188" spans="1:42" s="1" customFormat="1" ht="60" hidden="1" x14ac:dyDescent="0.25">
      <c r="A188" s="43" t="s">
        <v>40</v>
      </c>
      <c r="B188" s="60" t="s">
        <v>203</v>
      </c>
      <c r="C188" s="60">
        <v>424</v>
      </c>
      <c r="D188" s="61" t="s">
        <v>70</v>
      </c>
      <c r="E188" s="61" t="s">
        <v>70</v>
      </c>
      <c r="F188" s="43" t="s">
        <v>446</v>
      </c>
      <c r="G188" s="44" t="s">
        <v>453</v>
      </c>
      <c r="H188" s="89">
        <v>0.1</v>
      </c>
      <c r="I188" s="213"/>
      <c r="J188" s="31"/>
      <c r="K188" s="31"/>
      <c r="L188" s="31"/>
      <c r="M188" s="31"/>
      <c r="N188" s="31"/>
      <c r="O188" s="31"/>
      <c r="P188" s="31"/>
      <c r="Q188" s="31"/>
      <c r="R188" s="31"/>
      <c r="S188" s="31"/>
      <c r="T188" s="31"/>
      <c r="U188" s="31"/>
      <c r="V188" s="31"/>
      <c r="W188" s="31"/>
      <c r="X188" s="31"/>
      <c r="Y188" s="31"/>
      <c r="Z188" s="31"/>
      <c r="AA188" s="31"/>
      <c r="AB188" s="31"/>
      <c r="AC188" s="31"/>
      <c r="AD188" s="31">
        <v>1</v>
      </c>
      <c r="AE188" s="31"/>
      <c r="AF188" s="31"/>
      <c r="AG188" s="31"/>
      <c r="AH188" s="31">
        <f t="shared" si="7"/>
        <v>1</v>
      </c>
      <c r="AI188" s="62">
        <v>45231</v>
      </c>
      <c r="AJ188" s="62">
        <v>45260</v>
      </c>
      <c r="AK188" s="44" t="s">
        <v>454</v>
      </c>
      <c r="AL188" s="43" t="s">
        <v>429</v>
      </c>
      <c r="AM188" s="43" t="s">
        <v>612</v>
      </c>
      <c r="AN188" s="44" t="s">
        <v>711</v>
      </c>
      <c r="AO188" s="43" t="s">
        <v>430</v>
      </c>
    </row>
    <row r="189" spans="1:42" s="1" customFormat="1" ht="60" hidden="1" x14ac:dyDescent="0.25">
      <c r="A189" s="43" t="s">
        <v>40</v>
      </c>
      <c r="B189" s="60" t="s">
        <v>203</v>
      </c>
      <c r="C189" s="60">
        <v>424</v>
      </c>
      <c r="D189" s="61" t="s">
        <v>70</v>
      </c>
      <c r="E189" s="61" t="s">
        <v>70</v>
      </c>
      <c r="F189" s="43" t="s">
        <v>446</v>
      </c>
      <c r="G189" s="44" t="s">
        <v>455</v>
      </c>
      <c r="H189" s="89">
        <v>0.1</v>
      </c>
      <c r="I189" s="213"/>
      <c r="J189" s="31"/>
      <c r="K189" s="31"/>
      <c r="L189" s="31"/>
      <c r="M189" s="31"/>
      <c r="N189" s="31"/>
      <c r="O189" s="31"/>
      <c r="P189" s="31"/>
      <c r="Q189" s="31"/>
      <c r="R189" s="31"/>
      <c r="S189" s="31"/>
      <c r="T189" s="31"/>
      <c r="U189" s="31"/>
      <c r="V189" s="31"/>
      <c r="W189" s="31"/>
      <c r="X189" s="31"/>
      <c r="Y189" s="31"/>
      <c r="Z189" s="31"/>
      <c r="AA189" s="31"/>
      <c r="AB189" s="31"/>
      <c r="AC189" s="31"/>
      <c r="AD189" s="31">
        <v>1</v>
      </c>
      <c r="AE189" s="31"/>
      <c r="AF189" s="31"/>
      <c r="AG189" s="31"/>
      <c r="AH189" s="31">
        <f t="shared" si="7"/>
        <v>1</v>
      </c>
      <c r="AI189" s="62">
        <v>45231</v>
      </c>
      <c r="AJ189" s="62">
        <v>45260</v>
      </c>
      <c r="AK189" s="44" t="s">
        <v>454</v>
      </c>
      <c r="AL189" s="43" t="s">
        <v>429</v>
      </c>
      <c r="AM189" s="43" t="s">
        <v>612</v>
      </c>
      <c r="AN189" s="44" t="s">
        <v>711</v>
      </c>
      <c r="AO189" s="43" t="s">
        <v>430</v>
      </c>
    </row>
    <row r="190" spans="1:42" s="1" customFormat="1" ht="108.75" hidden="1" customHeight="1" x14ac:dyDescent="0.25">
      <c r="A190" s="43" t="s">
        <v>40</v>
      </c>
      <c r="B190" s="60" t="s">
        <v>203</v>
      </c>
      <c r="C190" s="60">
        <v>424</v>
      </c>
      <c r="D190" s="61" t="s">
        <v>70</v>
      </c>
      <c r="E190" s="61" t="s">
        <v>70</v>
      </c>
      <c r="F190" s="43" t="s">
        <v>446</v>
      </c>
      <c r="G190" s="44" t="s">
        <v>456</v>
      </c>
      <c r="H190" s="89">
        <v>0.1</v>
      </c>
      <c r="I190" s="213"/>
      <c r="J190" s="31"/>
      <c r="K190" s="31"/>
      <c r="L190" s="31">
        <v>0.15</v>
      </c>
      <c r="M190" s="31"/>
      <c r="N190" s="31">
        <v>0.25</v>
      </c>
      <c r="O190" s="31"/>
      <c r="P190" s="31"/>
      <c r="Q190" s="31"/>
      <c r="R190" s="31">
        <v>0.15</v>
      </c>
      <c r="S190" s="31"/>
      <c r="T190" s="31">
        <v>0.2</v>
      </c>
      <c r="U190" s="31"/>
      <c r="V190" s="31">
        <v>0.25</v>
      </c>
      <c r="W190" s="31"/>
      <c r="X190" s="31"/>
      <c r="Y190" s="31"/>
      <c r="Z190" s="31"/>
      <c r="AA190" s="31"/>
      <c r="AB190" s="31"/>
      <c r="AC190" s="31"/>
      <c r="AD190" s="31"/>
      <c r="AE190" s="31"/>
      <c r="AF190" s="31"/>
      <c r="AG190" s="31"/>
      <c r="AH190" s="31">
        <f t="shared" si="7"/>
        <v>1</v>
      </c>
      <c r="AI190" s="62">
        <v>44958</v>
      </c>
      <c r="AJ190" s="62">
        <v>45138</v>
      </c>
      <c r="AK190" s="44" t="s">
        <v>457</v>
      </c>
      <c r="AL190" s="43" t="s">
        <v>429</v>
      </c>
      <c r="AM190" s="43" t="s">
        <v>612</v>
      </c>
      <c r="AN190" s="44" t="s">
        <v>711</v>
      </c>
      <c r="AO190" s="43" t="s">
        <v>430</v>
      </c>
    </row>
    <row r="191" spans="1:42" s="175" customFormat="1" ht="114.75" customHeight="1" x14ac:dyDescent="0.25">
      <c r="A191" s="158" t="s">
        <v>40</v>
      </c>
      <c r="B191" s="159" t="s">
        <v>203</v>
      </c>
      <c r="C191" s="159">
        <v>424</v>
      </c>
      <c r="D191" s="173" t="s">
        <v>70</v>
      </c>
      <c r="E191" s="61" t="s">
        <v>70</v>
      </c>
      <c r="F191" s="158" t="s">
        <v>446</v>
      </c>
      <c r="G191" s="158" t="s">
        <v>801</v>
      </c>
      <c r="H191" s="174">
        <v>0.1</v>
      </c>
      <c r="I191" s="213"/>
      <c r="J191" s="161"/>
      <c r="K191" s="161"/>
      <c r="L191" s="161"/>
      <c r="M191" s="161"/>
      <c r="N191" s="161">
        <v>0.1</v>
      </c>
      <c r="O191" s="161"/>
      <c r="P191" s="161">
        <v>0.1</v>
      </c>
      <c r="Q191" s="161"/>
      <c r="R191" s="161">
        <v>0.1</v>
      </c>
      <c r="S191" s="161"/>
      <c r="T191" s="161">
        <v>0.1</v>
      </c>
      <c r="U191" s="161"/>
      <c r="V191" s="161">
        <v>0.1</v>
      </c>
      <c r="W191" s="161"/>
      <c r="X191" s="161">
        <v>0.1</v>
      </c>
      <c r="Y191" s="161"/>
      <c r="Z191" s="161">
        <v>0.1</v>
      </c>
      <c r="AA191" s="161"/>
      <c r="AB191" s="161">
        <v>0.1</v>
      </c>
      <c r="AC191" s="161"/>
      <c r="AD191" s="161">
        <v>0.1</v>
      </c>
      <c r="AE191" s="161"/>
      <c r="AF191" s="161">
        <v>0.1</v>
      </c>
      <c r="AG191" s="161"/>
      <c r="AH191" s="161">
        <f t="shared" si="7"/>
        <v>0.99999999999999989</v>
      </c>
      <c r="AI191" s="168">
        <v>44986</v>
      </c>
      <c r="AJ191" s="168">
        <v>45275</v>
      </c>
      <c r="AK191" s="160" t="s">
        <v>458</v>
      </c>
      <c r="AL191" s="158" t="s">
        <v>429</v>
      </c>
      <c r="AM191" s="158" t="s">
        <v>612</v>
      </c>
      <c r="AN191" s="160" t="s">
        <v>711</v>
      </c>
      <c r="AO191" s="158" t="s">
        <v>430</v>
      </c>
    </row>
    <row r="192" spans="1:42" s="186" customFormat="1" ht="183" customHeight="1" x14ac:dyDescent="0.25">
      <c r="A192" s="106" t="s">
        <v>40</v>
      </c>
      <c r="B192" s="107" t="s">
        <v>203</v>
      </c>
      <c r="C192" s="107">
        <v>424</v>
      </c>
      <c r="D192" s="153" t="s">
        <v>70</v>
      </c>
      <c r="E192" s="153" t="s">
        <v>70</v>
      </c>
      <c r="F192" s="106" t="s">
        <v>446</v>
      </c>
      <c r="G192" s="125" t="s">
        <v>831</v>
      </c>
      <c r="H192" s="154">
        <v>0.1</v>
      </c>
      <c r="I192" s="213"/>
      <c r="J192" s="109"/>
      <c r="K192" s="109"/>
      <c r="L192" s="109"/>
      <c r="M192" s="109"/>
      <c r="N192" s="109">
        <v>0.1</v>
      </c>
      <c r="O192" s="109"/>
      <c r="P192" s="109">
        <v>0.1</v>
      </c>
      <c r="Q192" s="109"/>
      <c r="R192" s="109">
        <v>0.1</v>
      </c>
      <c r="S192" s="109"/>
      <c r="T192" s="109">
        <v>0.1</v>
      </c>
      <c r="U192" s="109"/>
      <c r="V192" s="109">
        <v>0.1</v>
      </c>
      <c r="W192" s="109"/>
      <c r="X192" s="109">
        <v>0.1</v>
      </c>
      <c r="Y192" s="109"/>
      <c r="Z192" s="109">
        <v>0.1</v>
      </c>
      <c r="AA192" s="109"/>
      <c r="AB192" s="109">
        <v>0.1</v>
      </c>
      <c r="AC192" s="109"/>
      <c r="AD192" s="109">
        <v>0.1</v>
      </c>
      <c r="AE192" s="109"/>
      <c r="AF192" s="109">
        <v>0.1</v>
      </c>
      <c r="AG192" s="109"/>
      <c r="AH192" s="109">
        <f t="shared" ref="AH192" si="12">+J192+L192+N192+P192+R192+T192+V192+X192+Z192+AB192+AD192+AF192</f>
        <v>0.99999999999999989</v>
      </c>
      <c r="AI192" s="124">
        <v>44986</v>
      </c>
      <c r="AJ192" s="124">
        <v>45275</v>
      </c>
      <c r="AK192" s="108" t="s">
        <v>458</v>
      </c>
      <c r="AL192" s="106" t="s">
        <v>429</v>
      </c>
      <c r="AM192" s="106" t="s">
        <v>612</v>
      </c>
      <c r="AN192" s="108" t="s">
        <v>711</v>
      </c>
      <c r="AO192" s="106" t="s">
        <v>430</v>
      </c>
      <c r="AP192" s="131" t="s">
        <v>830</v>
      </c>
    </row>
    <row r="193" spans="1:41" s="1" customFormat="1" ht="60" hidden="1" x14ac:dyDescent="0.25">
      <c r="A193" s="43" t="s">
        <v>40</v>
      </c>
      <c r="B193" s="60" t="s">
        <v>203</v>
      </c>
      <c r="C193" s="60">
        <v>424</v>
      </c>
      <c r="D193" s="61" t="s">
        <v>70</v>
      </c>
      <c r="E193" s="61" t="s">
        <v>70</v>
      </c>
      <c r="F193" s="43" t="s">
        <v>446</v>
      </c>
      <c r="G193" s="43" t="s">
        <v>459</v>
      </c>
      <c r="H193" s="89">
        <v>0.3</v>
      </c>
      <c r="I193" s="214"/>
      <c r="J193" s="31"/>
      <c r="K193" s="31"/>
      <c r="L193" s="31"/>
      <c r="M193" s="31"/>
      <c r="N193" s="31">
        <v>0.15</v>
      </c>
      <c r="O193" s="31"/>
      <c r="P193" s="31">
        <v>0.15</v>
      </c>
      <c r="Q193" s="31"/>
      <c r="R193" s="31">
        <v>0.1</v>
      </c>
      <c r="S193" s="31"/>
      <c r="T193" s="31">
        <v>0.1</v>
      </c>
      <c r="U193" s="31"/>
      <c r="V193" s="31">
        <v>0.1</v>
      </c>
      <c r="W193" s="31"/>
      <c r="X193" s="31">
        <v>0.1</v>
      </c>
      <c r="Y193" s="31"/>
      <c r="Z193" s="31">
        <v>0.1</v>
      </c>
      <c r="AA193" s="31"/>
      <c r="AB193" s="31">
        <v>0.1</v>
      </c>
      <c r="AC193" s="31"/>
      <c r="AD193" s="31">
        <v>0.1</v>
      </c>
      <c r="AE193" s="31"/>
      <c r="AF193" s="31"/>
      <c r="AG193" s="31"/>
      <c r="AH193" s="31">
        <f t="shared" si="7"/>
        <v>0.99999999999999989</v>
      </c>
      <c r="AI193" s="62">
        <v>44986</v>
      </c>
      <c r="AJ193" s="62">
        <v>45272</v>
      </c>
      <c r="AK193" s="44" t="s">
        <v>460</v>
      </c>
      <c r="AL193" s="43" t="s">
        <v>429</v>
      </c>
      <c r="AM193" s="43" t="s">
        <v>612</v>
      </c>
      <c r="AN193" s="44" t="s">
        <v>711</v>
      </c>
      <c r="AO193" s="43" t="s">
        <v>430</v>
      </c>
    </row>
    <row r="194" spans="1:41" s="1" customFormat="1" ht="60" hidden="1" x14ac:dyDescent="0.25">
      <c r="A194" s="43" t="s">
        <v>40</v>
      </c>
      <c r="B194" s="60" t="s">
        <v>203</v>
      </c>
      <c r="C194" s="60">
        <v>424</v>
      </c>
      <c r="D194" s="60" t="s">
        <v>70</v>
      </c>
      <c r="E194" s="60" t="s">
        <v>70</v>
      </c>
      <c r="F194" s="43" t="s">
        <v>446</v>
      </c>
      <c r="G194" s="43" t="s">
        <v>628</v>
      </c>
      <c r="H194" s="89">
        <v>1</v>
      </c>
      <c r="I194" s="63">
        <f>+H194</f>
        <v>1</v>
      </c>
      <c r="J194" s="60"/>
      <c r="K194" s="60"/>
      <c r="L194" s="60"/>
      <c r="M194" s="60"/>
      <c r="N194" s="60"/>
      <c r="O194" s="60"/>
      <c r="P194" s="63">
        <v>0.25</v>
      </c>
      <c r="Q194" s="60"/>
      <c r="R194" s="60"/>
      <c r="S194" s="60"/>
      <c r="T194" s="60"/>
      <c r="U194" s="60"/>
      <c r="V194" s="63">
        <v>0.25</v>
      </c>
      <c r="W194" s="60"/>
      <c r="X194" s="60"/>
      <c r="Y194" s="60"/>
      <c r="Z194" s="60"/>
      <c r="AA194" s="60"/>
      <c r="AB194" s="63">
        <v>0.25</v>
      </c>
      <c r="AC194" s="60"/>
      <c r="AD194" s="60"/>
      <c r="AE194" s="60"/>
      <c r="AF194" s="63">
        <v>0.25</v>
      </c>
      <c r="AG194" s="60"/>
      <c r="AH194" s="31">
        <f>+J194+L194+N194+P194+R194+T194+V194+X194+Z194+AB194+AD194+AF194</f>
        <v>1</v>
      </c>
      <c r="AI194" s="64">
        <v>45017</v>
      </c>
      <c r="AJ194" s="64">
        <v>45291</v>
      </c>
      <c r="AK194" s="43" t="s">
        <v>629</v>
      </c>
      <c r="AL194" s="43" t="s">
        <v>429</v>
      </c>
      <c r="AM194" s="43" t="s">
        <v>612</v>
      </c>
      <c r="AN194" s="44" t="s">
        <v>711</v>
      </c>
      <c r="AO194" s="43" t="s">
        <v>430</v>
      </c>
    </row>
    <row r="195" spans="1:41" s="36" customFormat="1" ht="134.25" hidden="1" customHeight="1" x14ac:dyDescent="0.25">
      <c r="A195" s="43" t="s">
        <v>40</v>
      </c>
      <c r="B195" s="60" t="s">
        <v>203</v>
      </c>
      <c r="C195" s="60">
        <v>424</v>
      </c>
      <c r="D195" s="226">
        <v>130</v>
      </c>
      <c r="E195" s="261">
        <v>3691930000</v>
      </c>
      <c r="F195" s="43" t="s">
        <v>662</v>
      </c>
      <c r="G195" s="44" t="s">
        <v>461</v>
      </c>
      <c r="H195" s="31">
        <v>0.1</v>
      </c>
      <c r="I195" s="240">
        <f>+H195+H196+H197+H198+H199+H200</f>
        <v>1</v>
      </c>
      <c r="J195" s="63"/>
      <c r="K195" s="63"/>
      <c r="L195" s="63"/>
      <c r="M195" s="63"/>
      <c r="N195" s="164">
        <v>0.3</v>
      </c>
      <c r="O195" s="164"/>
      <c r="P195" s="164">
        <v>0.4</v>
      </c>
      <c r="Q195" s="164"/>
      <c r="R195" s="164">
        <v>0.3</v>
      </c>
      <c r="S195" s="164"/>
      <c r="T195" s="164"/>
      <c r="U195" s="164"/>
      <c r="V195" s="164"/>
      <c r="W195" s="164"/>
      <c r="X195" s="164"/>
      <c r="Y195" s="164"/>
      <c r="Z195" s="164"/>
      <c r="AA195" s="164"/>
      <c r="AB195" s="164"/>
      <c r="AC195" s="164"/>
      <c r="AD195" s="164"/>
      <c r="AE195" s="164"/>
      <c r="AF195" s="164"/>
      <c r="AG195" s="159"/>
      <c r="AH195" s="164">
        <f>SUM(J195+L195+N195+P195+R195+T195+V195+X195+Z195+AB195+AD195+AF195)</f>
        <v>1</v>
      </c>
      <c r="AI195" s="162">
        <v>44986</v>
      </c>
      <c r="AJ195" s="162">
        <v>45076</v>
      </c>
      <c r="AK195" s="44" t="s">
        <v>462</v>
      </c>
      <c r="AL195" s="43" t="s">
        <v>463</v>
      </c>
      <c r="AM195" s="44" t="s">
        <v>464</v>
      </c>
      <c r="AN195" s="25" t="s">
        <v>465</v>
      </c>
      <c r="AO195" s="25" t="s">
        <v>785</v>
      </c>
    </row>
    <row r="196" spans="1:41" s="36" customFormat="1" ht="121.5" hidden="1" customHeight="1" x14ac:dyDescent="0.25">
      <c r="A196" s="43" t="s">
        <v>40</v>
      </c>
      <c r="B196" s="60" t="s">
        <v>203</v>
      </c>
      <c r="C196" s="60">
        <v>424</v>
      </c>
      <c r="D196" s="227"/>
      <c r="E196" s="262"/>
      <c r="F196" s="43" t="s">
        <v>662</v>
      </c>
      <c r="G196" s="44" t="s">
        <v>466</v>
      </c>
      <c r="H196" s="31">
        <v>0.2</v>
      </c>
      <c r="I196" s="257"/>
      <c r="J196" s="63"/>
      <c r="K196" s="63"/>
      <c r="L196" s="63"/>
      <c r="M196" s="63"/>
      <c r="N196" s="63"/>
      <c r="O196" s="63"/>
      <c r="P196" s="63">
        <v>0.3</v>
      </c>
      <c r="Q196" s="63"/>
      <c r="R196" s="63">
        <v>0.3</v>
      </c>
      <c r="S196" s="63"/>
      <c r="T196" s="63">
        <v>0.4</v>
      </c>
      <c r="U196" s="63"/>
      <c r="V196" s="63"/>
      <c r="W196" s="63"/>
      <c r="X196" s="63"/>
      <c r="Y196" s="63"/>
      <c r="Z196" s="63"/>
      <c r="AA196" s="63"/>
      <c r="AB196" s="63"/>
      <c r="AC196" s="63"/>
      <c r="AD196" s="63"/>
      <c r="AE196" s="63"/>
      <c r="AF196" s="63"/>
      <c r="AG196" s="60"/>
      <c r="AH196" s="63">
        <f t="shared" ref="AH196:AH203" si="13">SUM(J196+L196+N196+P196+R196+T196+V196+X196+Z196+AB196+AD196+AF196)</f>
        <v>1</v>
      </c>
      <c r="AI196" s="64">
        <v>45017</v>
      </c>
      <c r="AJ196" s="64">
        <v>45107</v>
      </c>
      <c r="AK196" s="44" t="s">
        <v>467</v>
      </c>
      <c r="AL196" s="43" t="s">
        <v>463</v>
      </c>
      <c r="AM196" s="44" t="s">
        <v>464</v>
      </c>
      <c r="AN196" s="25" t="s">
        <v>465</v>
      </c>
      <c r="AO196" s="25" t="s">
        <v>785</v>
      </c>
    </row>
    <row r="197" spans="1:41" s="36" customFormat="1" ht="126" hidden="1" customHeight="1" x14ac:dyDescent="0.25">
      <c r="A197" s="43" t="s">
        <v>40</v>
      </c>
      <c r="B197" s="60" t="s">
        <v>203</v>
      </c>
      <c r="C197" s="60">
        <v>424</v>
      </c>
      <c r="D197" s="227"/>
      <c r="E197" s="262"/>
      <c r="F197" s="43" t="s">
        <v>662</v>
      </c>
      <c r="G197" s="44" t="s">
        <v>468</v>
      </c>
      <c r="H197" s="31">
        <v>0.2</v>
      </c>
      <c r="I197" s="257"/>
      <c r="J197" s="63"/>
      <c r="K197" s="63"/>
      <c r="L197" s="63"/>
      <c r="M197" s="63"/>
      <c r="N197" s="63"/>
      <c r="O197" s="63"/>
      <c r="P197" s="63"/>
      <c r="Q197" s="63"/>
      <c r="R197" s="63"/>
      <c r="S197" s="63"/>
      <c r="T197" s="63">
        <v>0.5</v>
      </c>
      <c r="U197" s="63"/>
      <c r="V197" s="63">
        <v>0.5</v>
      </c>
      <c r="W197" s="63"/>
      <c r="X197" s="63"/>
      <c r="Y197" s="63"/>
      <c r="Z197" s="63"/>
      <c r="AA197" s="63"/>
      <c r="AB197" s="63"/>
      <c r="AC197" s="63"/>
      <c r="AD197" s="63"/>
      <c r="AE197" s="63"/>
      <c r="AF197" s="63"/>
      <c r="AG197" s="60"/>
      <c r="AH197" s="63">
        <f t="shared" si="13"/>
        <v>1</v>
      </c>
      <c r="AI197" s="64">
        <v>45078</v>
      </c>
      <c r="AJ197" s="64">
        <v>45138</v>
      </c>
      <c r="AK197" s="44" t="s">
        <v>469</v>
      </c>
      <c r="AL197" s="43" t="s">
        <v>463</v>
      </c>
      <c r="AM197" s="44" t="s">
        <v>464</v>
      </c>
      <c r="AN197" s="25" t="s">
        <v>465</v>
      </c>
      <c r="AO197" s="25" t="s">
        <v>785</v>
      </c>
    </row>
    <row r="198" spans="1:41" s="36" customFormat="1" ht="120.75" hidden="1" customHeight="1" x14ac:dyDescent="0.25">
      <c r="A198" s="43" t="s">
        <v>40</v>
      </c>
      <c r="B198" s="60" t="s">
        <v>203</v>
      </c>
      <c r="C198" s="60">
        <v>424</v>
      </c>
      <c r="D198" s="227"/>
      <c r="E198" s="262"/>
      <c r="F198" s="43" t="s">
        <v>662</v>
      </c>
      <c r="G198" s="44" t="s">
        <v>470</v>
      </c>
      <c r="H198" s="31">
        <v>0.25</v>
      </c>
      <c r="I198" s="257"/>
      <c r="J198" s="63"/>
      <c r="K198" s="63"/>
      <c r="L198" s="63"/>
      <c r="M198" s="63"/>
      <c r="N198" s="63"/>
      <c r="O198" s="63"/>
      <c r="P198" s="63"/>
      <c r="Q198" s="63"/>
      <c r="R198" s="63"/>
      <c r="S198" s="63"/>
      <c r="T198" s="63">
        <v>0.3</v>
      </c>
      <c r="U198" s="63"/>
      <c r="V198" s="63">
        <v>0.2</v>
      </c>
      <c r="W198" s="63"/>
      <c r="X198" s="63">
        <v>0.3</v>
      </c>
      <c r="Y198" s="63"/>
      <c r="Z198" s="63">
        <v>0.2</v>
      </c>
      <c r="AA198" s="63"/>
      <c r="AB198" s="63"/>
      <c r="AC198" s="63"/>
      <c r="AD198" s="63"/>
      <c r="AE198" s="63"/>
      <c r="AF198" s="63"/>
      <c r="AG198" s="60"/>
      <c r="AH198" s="63">
        <f t="shared" si="13"/>
        <v>1</v>
      </c>
      <c r="AI198" s="64">
        <v>45078</v>
      </c>
      <c r="AJ198" s="64">
        <v>45199</v>
      </c>
      <c r="AK198" s="44" t="s">
        <v>471</v>
      </c>
      <c r="AL198" s="43" t="s">
        <v>463</v>
      </c>
      <c r="AM198" s="44" t="s">
        <v>464</v>
      </c>
      <c r="AN198" s="25" t="s">
        <v>465</v>
      </c>
      <c r="AO198" s="25" t="s">
        <v>785</v>
      </c>
    </row>
    <row r="199" spans="1:41" s="36" customFormat="1" ht="119.25" hidden="1" customHeight="1" x14ac:dyDescent="0.25">
      <c r="A199" s="43" t="s">
        <v>40</v>
      </c>
      <c r="B199" s="60" t="s">
        <v>203</v>
      </c>
      <c r="C199" s="60">
        <v>424</v>
      </c>
      <c r="D199" s="227"/>
      <c r="E199" s="262"/>
      <c r="F199" s="43" t="s">
        <v>662</v>
      </c>
      <c r="G199" s="44" t="s">
        <v>472</v>
      </c>
      <c r="H199" s="31">
        <v>0.2</v>
      </c>
      <c r="I199" s="257"/>
      <c r="J199" s="63"/>
      <c r="K199" s="63"/>
      <c r="L199" s="63"/>
      <c r="M199" s="63"/>
      <c r="N199" s="63"/>
      <c r="O199" s="63"/>
      <c r="P199" s="63"/>
      <c r="Q199" s="63"/>
      <c r="R199" s="63"/>
      <c r="S199" s="63"/>
      <c r="T199" s="63"/>
      <c r="U199" s="63"/>
      <c r="V199" s="63"/>
      <c r="W199" s="63"/>
      <c r="X199" s="63">
        <v>0.5</v>
      </c>
      <c r="Y199" s="63"/>
      <c r="Z199" s="63">
        <v>0.4</v>
      </c>
      <c r="AA199" s="63"/>
      <c r="AB199" s="63"/>
      <c r="AC199" s="63"/>
      <c r="AD199" s="63">
        <v>0.1</v>
      </c>
      <c r="AE199" s="63"/>
      <c r="AF199" s="63"/>
      <c r="AG199" s="60"/>
      <c r="AH199" s="63">
        <f t="shared" si="13"/>
        <v>1</v>
      </c>
      <c r="AI199" s="64">
        <v>45139</v>
      </c>
      <c r="AJ199" s="64">
        <v>45260</v>
      </c>
      <c r="AK199" s="44" t="s">
        <v>473</v>
      </c>
      <c r="AL199" s="43" t="s">
        <v>463</v>
      </c>
      <c r="AM199" s="44" t="s">
        <v>464</v>
      </c>
      <c r="AN199" s="25" t="s">
        <v>465</v>
      </c>
      <c r="AO199" s="25" t="s">
        <v>785</v>
      </c>
    </row>
    <row r="200" spans="1:41" s="36" customFormat="1" ht="134.25" hidden="1" customHeight="1" x14ac:dyDescent="0.25">
      <c r="A200" s="43" t="s">
        <v>40</v>
      </c>
      <c r="B200" s="60" t="s">
        <v>203</v>
      </c>
      <c r="C200" s="60">
        <v>424</v>
      </c>
      <c r="D200" s="228"/>
      <c r="E200" s="262"/>
      <c r="F200" s="43" t="s">
        <v>662</v>
      </c>
      <c r="G200" s="44" t="s">
        <v>474</v>
      </c>
      <c r="H200" s="31">
        <v>0.05</v>
      </c>
      <c r="I200" s="258"/>
      <c r="J200" s="63"/>
      <c r="K200" s="63"/>
      <c r="L200" s="63"/>
      <c r="M200" s="63"/>
      <c r="N200" s="63"/>
      <c r="O200" s="63"/>
      <c r="P200" s="63"/>
      <c r="Q200" s="63"/>
      <c r="R200" s="63"/>
      <c r="S200" s="63"/>
      <c r="T200" s="63"/>
      <c r="U200" s="63"/>
      <c r="V200" s="63"/>
      <c r="W200" s="63"/>
      <c r="X200" s="30"/>
      <c r="Y200" s="63"/>
      <c r="Z200" s="30"/>
      <c r="AA200" s="63"/>
      <c r="AB200" s="63"/>
      <c r="AC200" s="63"/>
      <c r="AD200" s="63">
        <v>0.5</v>
      </c>
      <c r="AE200" s="63"/>
      <c r="AF200" s="63">
        <v>0.5</v>
      </c>
      <c r="AG200" s="60"/>
      <c r="AH200" s="63">
        <f>SUM(J200+L200+N200+P200+R200+T200+V200+AD200+AF200+AB200)</f>
        <v>1</v>
      </c>
      <c r="AI200" s="64">
        <v>45231</v>
      </c>
      <c r="AJ200" s="64">
        <v>45290</v>
      </c>
      <c r="AK200" s="44" t="s">
        <v>475</v>
      </c>
      <c r="AL200" s="43" t="s">
        <v>463</v>
      </c>
      <c r="AM200" s="44" t="s">
        <v>464</v>
      </c>
      <c r="AN200" s="25" t="s">
        <v>465</v>
      </c>
      <c r="AO200" s="25" t="s">
        <v>785</v>
      </c>
    </row>
    <row r="201" spans="1:41" s="36" customFormat="1" ht="105" hidden="1" x14ac:dyDescent="0.25">
      <c r="A201" s="43" t="s">
        <v>40</v>
      </c>
      <c r="B201" s="60" t="s">
        <v>203</v>
      </c>
      <c r="C201" s="60">
        <v>424</v>
      </c>
      <c r="D201" s="226">
        <v>183</v>
      </c>
      <c r="E201" s="262"/>
      <c r="F201" s="43" t="s">
        <v>662</v>
      </c>
      <c r="G201" s="44" t="s">
        <v>476</v>
      </c>
      <c r="H201" s="31">
        <v>0.2</v>
      </c>
      <c r="I201" s="240">
        <f>SUM(H201+H202+H203+H204+H205+H206)</f>
        <v>1</v>
      </c>
      <c r="J201" s="63"/>
      <c r="K201" s="63"/>
      <c r="L201" s="63"/>
      <c r="M201" s="63"/>
      <c r="N201" s="164">
        <v>0.4</v>
      </c>
      <c r="O201" s="164"/>
      <c r="P201" s="164">
        <v>0.3</v>
      </c>
      <c r="Q201" s="164"/>
      <c r="R201" s="176">
        <v>0.3</v>
      </c>
      <c r="S201" s="164"/>
      <c r="T201" s="164"/>
      <c r="U201" s="164"/>
      <c r="V201" s="164"/>
      <c r="W201" s="164"/>
      <c r="X201" s="164"/>
      <c r="Y201" s="164"/>
      <c r="Z201" s="164"/>
      <c r="AA201" s="164"/>
      <c r="AB201" s="164"/>
      <c r="AC201" s="164"/>
      <c r="AD201" s="164"/>
      <c r="AE201" s="164"/>
      <c r="AF201" s="164"/>
      <c r="AG201" s="164"/>
      <c r="AH201" s="164">
        <f>SUM(J201+L201+N201+P201+R201+T201+V201+AD201+AF201+AB201)</f>
        <v>1</v>
      </c>
      <c r="AI201" s="162">
        <v>44986</v>
      </c>
      <c r="AJ201" s="162">
        <v>45076</v>
      </c>
      <c r="AK201" s="44" t="s">
        <v>462</v>
      </c>
      <c r="AL201" s="43" t="s">
        <v>463</v>
      </c>
      <c r="AM201" s="44" t="s">
        <v>464</v>
      </c>
      <c r="AN201" s="25" t="s">
        <v>465</v>
      </c>
      <c r="AO201" s="25" t="s">
        <v>785</v>
      </c>
    </row>
    <row r="202" spans="1:41" s="36" customFormat="1" ht="90.75" hidden="1" x14ac:dyDescent="0.25">
      <c r="A202" s="43" t="s">
        <v>40</v>
      </c>
      <c r="B202" s="60" t="s">
        <v>203</v>
      </c>
      <c r="C202" s="60">
        <v>424</v>
      </c>
      <c r="D202" s="227"/>
      <c r="E202" s="262"/>
      <c r="F202" s="43" t="s">
        <v>662</v>
      </c>
      <c r="G202" s="44" t="s">
        <v>477</v>
      </c>
      <c r="H202" s="31">
        <v>0.05</v>
      </c>
      <c r="I202" s="227"/>
      <c r="J202" s="63"/>
      <c r="K202" s="63"/>
      <c r="L202" s="63"/>
      <c r="M202" s="63"/>
      <c r="N202" s="63"/>
      <c r="O202" s="63"/>
      <c r="P202" s="30"/>
      <c r="Q202" s="63"/>
      <c r="R202" s="63">
        <v>0.3</v>
      </c>
      <c r="S202" s="63"/>
      <c r="T202" s="63">
        <v>0.4</v>
      </c>
      <c r="U202" s="63"/>
      <c r="V202" s="63">
        <v>0.3</v>
      </c>
      <c r="W202" s="63"/>
      <c r="X202" s="63"/>
      <c r="Y202" s="63"/>
      <c r="Z202" s="63"/>
      <c r="AA202" s="63"/>
      <c r="AB202" s="63"/>
      <c r="AC202" s="63"/>
      <c r="AD202" s="63"/>
      <c r="AE202" s="63"/>
      <c r="AF202" s="63"/>
      <c r="AG202" s="63"/>
      <c r="AH202" s="63">
        <f>SUM(J202+L202+N202+P202+R202+T202+V202+AD202+AF202+AB202)</f>
        <v>1</v>
      </c>
      <c r="AI202" s="64">
        <v>45047</v>
      </c>
      <c r="AJ202" s="64">
        <v>45137</v>
      </c>
      <c r="AK202" s="44" t="s">
        <v>467</v>
      </c>
      <c r="AL202" s="43" t="s">
        <v>463</v>
      </c>
      <c r="AM202" s="44" t="s">
        <v>464</v>
      </c>
      <c r="AN202" s="25" t="s">
        <v>465</v>
      </c>
      <c r="AO202" s="25" t="s">
        <v>785</v>
      </c>
    </row>
    <row r="203" spans="1:41" s="36" customFormat="1" ht="90.75" hidden="1" x14ac:dyDescent="0.25">
      <c r="A203" s="43" t="s">
        <v>40</v>
      </c>
      <c r="B203" s="60" t="s">
        <v>203</v>
      </c>
      <c r="C203" s="60">
        <v>424</v>
      </c>
      <c r="D203" s="227"/>
      <c r="E203" s="262"/>
      <c r="F203" s="43" t="s">
        <v>662</v>
      </c>
      <c r="G203" s="44" t="s">
        <v>478</v>
      </c>
      <c r="H203" s="31">
        <v>0.25</v>
      </c>
      <c r="I203" s="227"/>
      <c r="J203" s="63"/>
      <c r="K203" s="63"/>
      <c r="L203" s="63"/>
      <c r="M203" s="63"/>
      <c r="N203" s="63"/>
      <c r="O203" s="63"/>
      <c r="P203" s="63"/>
      <c r="Q203" s="63"/>
      <c r="R203" s="63"/>
      <c r="S203" s="63"/>
      <c r="T203" s="63">
        <v>0.5</v>
      </c>
      <c r="U203" s="63"/>
      <c r="V203" s="63">
        <v>0.5</v>
      </c>
      <c r="W203" s="63"/>
      <c r="X203" s="63"/>
      <c r="Y203" s="63"/>
      <c r="Z203" s="63"/>
      <c r="AA203" s="63"/>
      <c r="AB203" s="63"/>
      <c r="AC203" s="63"/>
      <c r="AD203" s="63"/>
      <c r="AE203" s="63"/>
      <c r="AF203" s="63"/>
      <c r="AG203" s="63"/>
      <c r="AH203" s="63">
        <f t="shared" si="13"/>
        <v>1</v>
      </c>
      <c r="AI203" s="64">
        <v>45078</v>
      </c>
      <c r="AJ203" s="64">
        <v>45138</v>
      </c>
      <c r="AK203" s="44" t="s">
        <v>469</v>
      </c>
      <c r="AL203" s="43" t="s">
        <v>463</v>
      </c>
      <c r="AM203" s="44" t="s">
        <v>464</v>
      </c>
      <c r="AN203" s="25" t="s">
        <v>465</v>
      </c>
      <c r="AO203" s="25" t="s">
        <v>785</v>
      </c>
    </row>
    <row r="204" spans="1:41" s="36" customFormat="1" ht="150" hidden="1" x14ac:dyDescent="0.25">
      <c r="A204" s="43" t="s">
        <v>40</v>
      </c>
      <c r="B204" s="60" t="s">
        <v>203</v>
      </c>
      <c r="C204" s="60">
        <v>424</v>
      </c>
      <c r="D204" s="227"/>
      <c r="E204" s="262"/>
      <c r="F204" s="43" t="s">
        <v>662</v>
      </c>
      <c r="G204" s="44" t="s">
        <v>479</v>
      </c>
      <c r="H204" s="31">
        <v>0.25</v>
      </c>
      <c r="I204" s="227"/>
      <c r="J204" s="63"/>
      <c r="K204" s="63"/>
      <c r="L204" s="63"/>
      <c r="M204" s="63"/>
      <c r="N204" s="63"/>
      <c r="O204" s="63"/>
      <c r="P204" s="63"/>
      <c r="Q204" s="63"/>
      <c r="R204" s="30"/>
      <c r="S204" s="63"/>
      <c r="T204" s="63">
        <v>0.3</v>
      </c>
      <c r="U204" s="63"/>
      <c r="V204" s="63">
        <v>0.2</v>
      </c>
      <c r="W204" s="63"/>
      <c r="X204" s="63">
        <v>0.3</v>
      </c>
      <c r="Y204" s="63"/>
      <c r="Z204" s="63">
        <v>0.2</v>
      </c>
      <c r="AA204" s="63"/>
      <c r="AB204" s="63"/>
      <c r="AC204" s="63"/>
      <c r="AD204" s="63"/>
      <c r="AE204" s="63"/>
      <c r="AF204" s="63"/>
      <c r="AG204" s="63"/>
      <c r="AH204" s="63">
        <f>SUM(J204+L204+N204+P204+X204+T204+V204+Z204+AB204+AD204+AF204)</f>
        <v>1</v>
      </c>
      <c r="AI204" s="64">
        <v>45078</v>
      </c>
      <c r="AJ204" s="64">
        <v>45199</v>
      </c>
      <c r="AK204" s="44" t="s">
        <v>480</v>
      </c>
      <c r="AL204" s="43" t="s">
        <v>463</v>
      </c>
      <c r="AM204" s="44" t="s">
        <v>464</v>
      </c>
      <c r="AN204" s="25" t="s">
        <v>465</v>
      </c>
      <c r="AO204" s="25" t="s">
        <v>785</v>
      </c>
    </row>
    <row r="205" spans="1:41" s="36" customFormat="1" ht="90.75" hidden="1" x14ac:dyDescent="0.25">
      <c r="A205" s="43" t="s">
        <v>40</v>
      </c>
      <c r="B205" s="60" t="s">
        <v>203</v>
      </c>
      <c r="C205" s="60">
        <v>424</v>
      </c>
      <c r="D205" s="227"/>
      <c r="E205" s="262"/>
      <c r="F205" s="43" t="s">
        <v>662</v>
      </c>
      <c r="G205" s="44" t="s">
        <v>481</v>
      </c>
      <c r="H205" s="31">
        <v>0.2</v>
      </c>
      <c r="I205" s="227"/>
      <c r="J205" s="63"/>
      <c r="K205" s="63"/>
      <c r="L205" s="63"/>
      <c r="M205" s="63"/>
      <c r="N205" s="63"/>
      <c r="O205" s="63"/>
      <c r="P205" s="63"/>
      <c r="Q205" s="63"/>
      <c r="R205" s="63"/>
      <c r="S205" s="63"/>
      <c r="T205" s="30"/>
      <c r="U205" s="63"/>
      <c r="V205" s="30"/>
      <c r="W205" s="63"/>
      <c r="X205" s="63">
        <v>0.5</v>
      </c>
      <c r="Y205" s="63"/>
      <c r="Z205" s="63">
        <v>0.4</v>
      </c>
      <c r="AA205" s="63"/>
      <c r="AB205" s="63"/>
      <c r="AC205" s="63"/>
      <c r="AD205" s="63">
        <v>0.1</v>
      </c>
      <c r="AE205" s="63"/>
      <c r="AF205" s="63"/>
      <c r="AG205" s="63"/>
      <c r="AH205" s="63">
        <f>SUM(J205+L205+N205+P205+R205+X205+AD205+AB205+AF205+Z205)</f>
        <v>1</v>
      </c>
      <c r="AI205" s="64">
        <v>45139</v>
      </c>
      <c r="AJ205" s="64">
        <v>45260</v>
      </c>
      <c r="AK205" s="44" t="s">
        <v>473</v>
      </c>
      <c r="AL205" s="43" t="s">
        <v>463</v>
      </c>
      <c r="AM205" s="44" t="s">
        <v>464</v>
      </c>
      <c r="AN205" s="25" t="s">
        <v>465</v>
      </c>
      <c r="AO205" s="25" t="s">
        <v>785</v>
      </c>
    </row>
    <row r="206" spans="1:41" s="36" customFormat="1" ht="90.75" hidden="1" x14ac:dyDescent="0.25">
      <c r="A206" s="43" t="s">
        <v>40</v>
      </c>
      <c r="B206" s="60" t="s">
        <v>203</v>
      </c>
      <c r="C206" s="60">
        <v>424</v>
      </c>
      <c r="D206" s="228"/>
      <c r="E206" s="263"/>
      <c r="F206" s="84" t="s">
        <v>662</v>
      </c>
      <c r="G206" s="46" t="s">
        <v>482</v>
      </c>
      <c r="H206" s="37">
        <v>0.05</v>
      </c>
      <c r="I206" s="227"/>
      <c r="J206" s="85"/>
      <c r="K206" s="85"/>
      <c r="L206" s="85"/>
      <c r="M206" s="85"/>
      <c r="N206" s="85"/>
      <c r="O206" s="85"/>
      <c r="P206" s="85"/>
      <c r="Q206" s="85"/>
      <c r="R206" s="85"/>
      <c r="S206" s="85"/>
      <c r="T206" s="85"/>
      <c r="U206" s="85"/>
      <c r="V206" s="85"/>
      <c r="W206" s="85"/>
      <c r="X206" s="30"/>
      <c r="Y206" s="85"/>
      <c r="Z206" s="30"/>
      <c r="AA206" s="85"/>
      <c r="AB206" s="85"/>
      <c r="AC206" s="85"/>
      <c r="AD206" s="85">
        <v>0.5</v>
      </c>
      <c r="AE206" s="85"/>
      <c r="AF206" s="85">
        <v>0.5</v>
      </c>
      <c r="AG206" s="85"/>
      <c r="AH206" s="85">
        <f>SUM(J206+L206+N206+P206+R206+X206+AD206+AB206+AF206+Z206)</f>
        <v>1</v>
      </c>
      <c r="AI206" s="86">
        <v>45231</v>
      </c>
      <c r="AJ206" s="86">
        <v>45290</v>
      </c>
      <c r="AK206" s="46" t="s">
        <v>475</v>
      </c>
      <c r="AL206" s="84" t="s">
        <v>463</v>
      </c>
      <c r="AM206" s="46" t="s">
        <v>464</v>
      </c>
      <c r="AN206" s="25" t="s">
        <v>465</v>
      </c>
      <c r="AO206" s="25" t="s">
        <v>785</v>
      </c>
    </row>
    <row r="207" spans="1:41" s="36" customFormat="1" ht="98.25" hidden="1" customHeight="1" x14ac:dyDescent="0.25">
      <c r="A207" s="43" t="s">
        <v>40</v>
      </c>
      <c r="B207" s="60" t="s">
        <v>203</v>
      </c>
      <c r="C207" s="60">
        <v>420</v>
      </c>
      <c r="D207" s="60" t="s">
        <v>70</v>
      </c>
      <c r="E207" s="60" t="s">
        <v>70</v>
      </c>
      <c r="F207" s="43" t="s">
        <v>483</v>
      </c>
      <c r="G207" s="44" t="s">
        <v>484</v>
      </c>
      <c r="H207" s="31">
        <v>0.2</v>
      </c>
      <c r="I207" s="240">
        <v>1</v>
      </c>
      <c r="J207" s="63"/>
      <c r="K207" s="63"/>
      <c r="L207" s="63"/>
      <c r="M207" s="63"/>
      <c r="N207" s="63"/>
      <c r="O207" s="63"/>
      <c r="P207" s="63">
        <v>0.15</v>
      </c>
      <c r="Q207" s="63"/>
      <c r="R207" s="63">
        <v>0.25</v>
      </c>
      <c r="S207" s="63"/>
      <c r="T207" s="63">
        <v>0.3</v>
      </c>
      <c r="U207" s="63"/>
      <c r="V207" s="63">
        <v>0.3</v>
      </c>
      <c r="W207" s="63"/>
      <c r="X207" s="56"/>
      <c r="Y207" s="63"/>
      <c r="Z207" s="56"/>
      <c r="AA207" s="63"/>
      <c r="AB207" s="63"/>
      <c r="AC207" s="63"/>
      <c r="AD207" s="63"/>
      <c r="AE207" s="63"/>
      <c r="AF207" s="63"/>
      <c r="AG207" s="63"/>
      <c r="AH207" s="85">
        <f>SUM(J207+L207+N207+P207+R207+T207+AD207+AB207+AF207+V207)</f>
        <v>1</v>
      </c>
      <c r="AI207" s="64">
        <v>45017</v>
      </c>
      <c r="AJ207" s="64">
        <v>45137</v>
      </c>
      <c r="AK207" s="44" t="s">
        <v>485</v>
      </c>
      <c r="AL207" s="84" t="s">
        <v>463</v>
      </c>
      <c r="AM207" s="46" t="s">
        <v>464</v>
      </c>
      <c r="AN207" s="25" t="s">
        <v>465</v>
      </c>
      <c r="AO207" s="25" t="s">
        <v>785</v>
      </c>
    </row>
    <row r="208" spans="1:41" s="35" customFormat="1" ht="85.5" hidden="1" customHeight="1" x14ac:dyDescent="0.25">
      <c r="A208" s="43" t="s">
        <v>40</v>
      </c>
      <c r="B208" s="60" t="s">
        <v>203</v>
      </c>
      <c r="C208" s="60">
        <v>420</v>
      </c>
      <c r="D208" s="60" t="s">
        <v>70</v>
      </c>
      <c r="E208" s="60" t="s">
        <v>70</v>
      </c>
      <c r="F208" s="43" t="s">
        <v>483</v>
      </c>
      <c r="G208" s="44" t="s">
        <v>486</v>
      </c>
      <c r="H208" s="31">
        <v>0.15</v>
      </c>
      <c r="I208" s="257"/>
      <c r="J208" s="63"/>
      <c r="K208" s="63"/>
      <c r="L208" s="63"/>
      <c r="M208" s="63"/>
      <c r="N208" s="63">
        <v>0.15</v>
      </c>
      <c r="O208" s="63"/>
      <c r="P208" s="63">
        <v>0.25</v>
      </c>
      <c r="Q208" s="63"/>
      <c r="R208" s="63">
        <v>0.3</v>
      </c>
      <c r="S208" s="63"/>
      <c r="T208" s="63">
        <v>0.3</v>
      </c>
      <c r="U208" s="63"/>
      <c r="V208" s="63"/>
      <c r="W208" s="63"/>
      <c r="X208" s="56"/>
      <c r="Y208" s="63"/>
      <c r="Z208" s="56"/>
      <c r="AA208" s="63"/>
      <c r="AB208" s="63"/>
      <c r="AC208" s="63"/>
      <c r="AD208" s="63"/>
      <c r="AE208" s="63"/>
      <c r="AF208" s="63"/>
      <c r="AG208" s="63"/>
      <c r="AH208" s="85">
        <f>SUM(J208+L208+N208+P208+R208+T208+AD208+AB208+AF208+V208+X208+Z208)</f>
        <v>1</v>
      </c>
      <c r="AI208" s="64">
        <v>44986</v>
      </c>
      <c r="AJ208" s="64">
        <v>45107</v>
      </c>
      <c r="AK208" s="44" t="s">
        <v>485</v>
      </c>
      <c r="AL208" s="43" t="s">
        <v>463</v>
      </c>
      <c r="AM208" s="44" t="s">
        <v>464</v>
      </c>
      <c r="AN208" s="25" t="s">
        <v>465</v>
      </c>
      <c r="AO208" s="25" t="s">
        <v>785</v>
      </c>
    </row>
    <row r="209" spans="1:41" s="35" customFormat="1" ht="85.5" hidden="1" customHeight="1" x14ac:dyDescent="0.25">
      <c r="A209" s="43" t="s">
        <v>40</v>
      </c>
      <c r="B209" s="60" t="s">
        <v>203</v>
      </c>
      <c r="C209" s="60">
        <v>420</v>
      </c>
      <c r="D209" s="60" t="s">
        <v>70</v>
      </c>
      <c r="E209" s="60" t="s">
        <v>70</v>
      </c>
      <c r="F209" s="43" t="s">
        <v>483</v>
      </c>
      <c r="G209" s="44" t="s">
        <v>487</v>
      </c>
      <c r="H209" s="31">
        <v>0.1</v>
      </c>
      <c r="I209" s="257"/>
      <c r="J209" s="63"/>
      <c r="K209" s="63"/>
      <c r="L209" s="63"/>
      <c r="M209" s="63"/>
      <c r="N209" s="63"/>
      <c r="O209" s="63"/>
      <c r="P209" s="63"/>
      <c r="Q209" s="63"/>
      <c r="R209" s="63"/>
      <c r="S209" s="63"/>
      <c r="T209" s="63"/>
      <c r="U209" s="63"/>
      <c r="V209" s="63"/>
      <c r="W209" s="63"/>
      <c r="X209" s="87">
        <v>0.2</v>
      </c>
      <c r="Y209" s="63"/>
      <c r="Z209" s="87">
        <v>0.2</v>
      </c>
      <c r="AA209" s="63"/>
      <c r="AB209" s="63">
        <v>0.6</v>
      </c>
      <c r="AC209" s="63"/>
      <c r="AD209" s="63"/>
      <c r="AE209" s="63"/>
      <c r="AF209" s="63"/>
      <c r="AG209" s="63"/>
      <c r="AH209" s="85">
        <f>SUM(J209+L209+N209+P209+R209+T209+AD209+AB209+AF209+V209+X209+Z209)</f>
        <v>1</v>
      </c>
      <c r="AI209" s="64">
        <v>45139</v>
      </c>
      <c r="AJ209" s="64">
        <v>45230</v>
      </c>
      <c r="AK209" s="44" t="s">
        <v>485</v>
      </c>
      <c r="AL209" s="43" t="s">
        <v>463</v>
      </c>
      <c r="AM209" s="44" t="s">
        <v>464</v>
      </c>
      <c r="AN209" s="25" t="s">
        <v>465</v>
      </c>
      <c r="AO209" s="25" t="s">
        <v>785</v>
      </c>
    </row>
    <row r="210" spans="1:41" s="35" customFormat="1" ht="85.5" hidden="1" customHeight="1" x14ac:dyDescent="0.25">
      <c r="A210" s="43" t="s">
        <v>40</v>
      </c>
      <c r="B210" s="60" t="s">
        <v>203</v>
      </c>
      <c r="C210" s="60">
        <v>420</v>
      </c>
      <c r="D210" s="60" t="s">
        <v>70</v>
      </c>
      <c r="E210" s="60" t="s">
        <v>70</v>
      </c>
      <c r="F210" s="43" t="s">
        <v>483</v>
      </c>
      <c r="G210" s="44" t="s">
        <v>488</v>
      </c>
      <c r="H210" s="31">
        <v>0.1</v>
      </c>
      <c r="I210" s="257"/>
      <c r="J210" s="63"/>
      <c r="K210" s="63"/>
      <c r="L210" s="63"/>
      <c r="M210" s="63"/>
      <c r="N210" s="63"/>
      <c r="O210" s="63"/>
      <c r="P210" s="63">
        <v>0.1</v>
      </c>
      <c r="Q210" s="63"/>
      <c r="R210" s="63">
        <v>0.1</v>
      </c>
      <c r="S210" s="63"/>
      <c r="T210" s="63">
        <v>0.1</v>
      </c>
      <c r="U210" s="63"/>
      <c r="V210" s="63">
        <v>0.1</v>
      </c>
      <c r="W210" s="63"/>
      <c r="X210" s="63">
        <v>0.1</v>
      </c>
      <c r="Y210" s="63"/>
      <c r="Z210" s="87">
        <v>0.1</v>
      </c>
      <c r="AA210" s="63"/>
      <c r="AB210" s="63">
        <v>0.1</v>
      </c>
      <c r="AC210" s="63"/>
      <c r="AD210" s="63">
        <v>0.2</v>
      </c>
      <c r="AE210" s="63"/>
      <c r="AF210" s="63">
        <v>0.1</v>
      </c>
      <c r="AG210" s="63"/>
      <c r="AH210" s="85">
        <f>SUM(J210+L210+N210+P210+R210+T210+AD210+AB210+AF210+V210+X210+Z210)</f>
        <v>0.99999999999999989</v>
      </c>
      <c r="AI210" s="64">
        <v>45017</v>
      </c>
      <c r="AJ210" s="64">
        <v>45291</v>
      </c>
      <c r="AK210" s="44" t="s">
        <v>489</v>
      </c>
      <c r="AL210" s="43" t="s">
        <v>463</v>
      </c>
      <c r="AM210" s="44" t="s">
        <v>464</v>
      </c>
      <c r="AN210" s="25" t="s">
        <v>465</v>
      </c>
      <c r="AO210" s="25" t="s">
        <v>785</v>
      </c>
    </row>
    <row r="211" spans="1:41" s="35" customFormat="1" ht="165" hidden="1" x14ac:dyDescent="0.25">
      <c r="A211" s="43" t="s">
        <v>40</v>
      </c>
      <c r="B211" s="60" t="s">
        <v>203</v>
      </c>
      <c r="C211" s="60">
        <v>420</v>
      </c>
      <c r="D211" s="60" t="s">
        <v>70</v>
      </c>
      <c r="E211" s="60" t="s">
        <v>70</v>
      </c>
      <c r="F211" s="43" t="s">
        <v>483</v>
      </c>
      <c r="G211" s="43" t="s">
        <v>490</v>
      </c>
      <c r="H211" s="63">
        <v>0.05</v>
      </c>
      <c r="I211" s="257"/>
      <c r="J211" s="60"/>
      <c r="K211" s="60"/>
      <c r="L211" s="60"/>
      <c r="M211" s="60"/>
      <c r="N211" s="30"/>
      <c r="O211" s="60"/>
      <c r="P211" s="63">
        <v>0.25</v>
      </c>
      <c r="Q211" s="60"/>
      <c r="R211" s="60"/>
      <c r="S211" s="60"/>
      <c r="T211" s="30"/>
      <c r="U211" s="60"/>
      <c r="V211" s="63">
        <v>0.25</v>
      </c>
      <c r="W211" s="60"/>
      <c r="X211" s="63"/>
      <c r="Y211" s="60"/>
      <c r="Z211" s="30"/>
      <c r="AA211" s="60"/>
      <c r="AB211" s="63">
        <v>0.25</v>
      </c>
      <c r="AC211" s="60"/>
      <c r="AD211" s="60"/>
      <c r="AE211" s="60"/>
      <c r="AF211" s="63">
        <v>0.25</v>
      </c>
      <c r="AG211" s="60"/>
      <c r="AH211" s="85">
        <f t="shared" ref="AH211:AH213" si="14">SUM(J211+L211+N211+P211+R211+T211+AD211+AB211+AF211+V211+X211+Z211)</f>
        <v>1</v>
      </c>
      <c r="AI211" s="64">
        <v>45017</v>
      </c>
      <c r="AJ211" s="64">
        <v>45291</v>
      </c>
      <c r="AK211" s="43" t="s">
        <v>491</v>
      </c>
      <c r="AL211" s="43" t="s">
        <v>463</v>
      </c>
      <c r="AM211" s="44" t="s">
        <v>464</v>
      </c>
      <c r="AN211" s="25" t="s">
        <v>465</v>
      </c>
      <c r="AO211" s="25" t="s">
        <v>785</v>
      </c>
    </row>
    <row r="212" spans="1:41" s="35" customFormat="1" ht="60" hidden="1" x14ac:dyDescent="0.25">
      <c r="A212" s="43" t="s">
        <v>40</v>
      </c>
      <c r="B212" s="60" t="s">
        <v>203</v>
      </c>
      <c r="C212" s="60">
        <v>420</v>
      </c>
      <c r="D212" s="60" t="s">
        <v>70</v>
      </c>
      <c r="E212" s="60" t="s">
        <v>70</v>
      </c>
      <c r="F212" s="43" t="s">
        <v>483</v>
      </c>
      <c r="G212" s="43" t="s">
        <v>492</v>
      </c>
      <c r="H212" s="63">
        <v>0.15</v>
      </c>
      <c r="I212" s="257"/>
      <c r="J212" s="60"/>
      <c r="K212" s="60"/>
      <c r="L212" s="60"/>
      <c r="M212" s="60"/>
      <c r="N212" s="60"/>
      <c r="O212" s="60"/>
      <c r="P212" s="60"/>
      <c r="Q212" s="60"/>
      <c r="R212" s="60"/>
      <c r="S212" s="60"/>
      <c r="T212" s="60"/>
      <c r="U212" s="60"/>
      <c r="V212" s="60"/>
      <c r="W212" s="60"/>
      <c r="X212" s="63">
        <v>0.25</v>
      </c>
      <c r="Y212" s="60"/>
      <c r="Z212" s="63">
        <v>0.25</v>
      </c>
      <c r="AA212" s="60"/>
      <c r="AB212" s="63">
        <v>0.25</v>
      </c>
      <c r="AC212" s="60"/>
      <c r="AD212" s="63">
        <v>0.25</v>
      </c>
      <c r="AE212" s="60"/>
      <c r="AF212" s="60"/>
      <c r="AG212" s="60"/>
      <c r="AH212" s="85">
        <f t="shared" si="14"/>
        <v>1</v>
      </c>
      <c r="AI212" s="64">
        <v>45139</v>
      </c>
      <c r="AJ212" s="64">
        <v>45260</v>
      </c>
      <c r="AK212" s="43" t="s">
        <v>493</v>
      </c>
      <c r="AL212" s="43" t="s">
        <v>463</v>
      </c>
      <c r="AM212" s="44" t="s">
        <v>464</v>
      </c>
      <c r="AN212" s="25" t="s">
        <v>465</v>
      </c>
      <c r="AO212" s="25" t="s">
        <v>785</v>
      </c>
    </row>
    <row r="213" spans="1:41" s="35" customFormat="1" ht="150" hidden="1" x14ac:dyDescent="0.25">
      <c r="A213" s="43" t="s">
        <v>40</v>
      </c>
      <c r="B213" s="60" t="s">
        <v>203</v>
      </c>
      <c r="C213" s="60">
        <v>420</v>
      </c>
      <c r="D213" s="60" t="s">
        <v>70</v>
      </c>
      <c r="E213" s="60" t="s">
        <v>70</v>
      </c>
      <c r="F213" s="84" t="s">
        <v>483</v>
      </c>
      <c r="G213" s="84" t="s">
        <v>494</v>
      </c>
      <c r="H213" s="85">
        <v>0.25</v>
      </c>
      <c r="I213" s="257"/>
      <c r="J213" s="60"/>
      <c r="K213" s="60"/>
      <c r="L213" s="60"/>
      <c r="M213" s="60"/>
      <c r="N213" s="63">
        <v>0.15</v>
      </c>
      <c r="O213" s="60"/>
      <c r="P213" s="63"/>
      <c r="Q213" s="60"/>
      <c r="R213" s="63"/>
      <c r="S213" s="60"/>
      <c r="T213" s="60"/>
      <c r="U213" s="60"/>
      <c r="V213" s="63">
        <v>0.35</v>
      </c>
      <c r="W213" s="60"/>
      <c r="X213" s="60"/>
      <c r="Y213" s="60"/>
      <c r="Z213" s="63">
        <v>0.2</v>
      </c>
      <c r="AA213" s="60"/>
      <c r="AB213" s="63">
        <v>0.2</v>
      </c>
      <c r="AC213" s="60"/>
      <c r="AD213" s="63">
        <v>0.1</v>
      </c>
      <c r="AE213" s="60"/>
      <c r="AF213" s="60"/>
      <c r="AG213" s="60"/>
      <c r="AH213" s="85">
        <f t="shared" si="14"/>
        <v>1</v>
      </c>
      <c r="AI213" s="64">
        <v>44986</v>
      </c>
      <c r="AJ213" s="64">
        <v>45260</v>
      </c>
      <c r="AK213" s="43" t="s">
        <v>495</v>
      </c>
      <c r="AL213" s="43" t="s">
        <v>463</v>
      </c>
      <c r="AM213" s="44" t="s">
        <v>464</v>
      </c>
      <c r="AN213" s="25" t="s">
        <v>465</v>
      </c>
      <c r="AO213" s="25" t="s">
        <v>785</v>
      </c>
    </row>
    <row r="214" spans="1:41" s="1" customFormat="1" ht="120" hidden="1" x14ac:dyDescent="0.25">
      <c r="A214" s="43" t="s">
        <v>40</v>
      </c>
      <c r="B214" s="60" t="s">
        <v>203</v>
      </c>
      <c r="C214" s="60">
        <v>424</v>
      </c>
      <c r="D214" s="60" t="s">
        <v>70</v>
      </c>
      <c r="E214" s="60" t="s">
        <v>70</v>
      </c>
      <c r="F214" s="43" t="s">
        <v>483</v>
      </c>
      <c r="G214" s="46" t="s">
        <v>627</v>
      </c>
      <c r="H214" s="85">
        <v>0.5</v>
      </c>
      <c r="I214" s="240">
        <f>+H214+H215</f>
        <v>1</v>
      </c>
      <c r="J214" s="37"/>
      <c r="K214" s="37"/>
      <c r="L214" s="37">
        <v>0.1</v>
      </c>
      <c r="M214" s="37"/>
      <c r="N214" s="37">
        <v>0.15</v>
      </c>
      <c r="O214" s="37"/>
      <c r="P214" s="37">
        <v>0.15</v>
      </c>
      <c r="Q214" s="37"/>
      <c r="R214" s="37">
        <v>0.1</v>
      </c>
      <c r="S214" s="37"/>
      <c r="T214" s="37">
        <v>0.1</v>
      </c>
      <c r="U214" s="37"/>
      <c r="V214" s="37">
        <v>0.1</v>
      </c>
      <c r="W214" s="37"/>
      <c r="X214" s="37">
        <v>0.1</v>
      </c>
      <c r="Y214" s="37"/>
      <c r="Z214" s="37">
        <v>0.1</v>
      </c>
      <c r="AA214" s="37"/>
      <c r="AB214" s="37">
        <v>0.1</v>
      </c>
      <c r="AC214" s="37"/>
      <c r="AD214" s="37"/>
      <c r="AE214" s="37"/>
      <c r="AF214" s="37"/>
      <c r="AG214" s="37"/>
      <c r="AH214" s="31">
        <f>+J214+L214+N214+P214+R214+T214+V214+X214+Z214+AB214+AD214+AF214</f>
        <v>0.99999999999999989</v>
      </c>
      <c r="AI214" s="62">
        <v>44958</v>
      </c>
      <c r="AJ214" s="62">
        <v>45230</v>
      </c>
      <c r="AK214" s="44" t="s">
        <v>450</v>
      </c>
      <c r="AL214" s="43" t="s">
        <v>463</v>
      </c>
      <c r="AM214" s="25" t="s">
        <v>465</v>
      </c>
      <c r="AN214" s="25" t="s">
        <v>465</v>
      </c>
      <c r="AO214" s="25" t="s">
        <v>785</v>
      </c>
    </row>
    <row r="215" spans="1:41" s="1" customFormat="1" ht="60" hidden="1" x14ac:dyDescent="0.25">
      <c r="A215" s="43" t="s">
        <v>40</v>
      </c>
      <c r="B215" s="60" t="s">
        <v>203</v>
      </c>
      <c r="C215" s="60">
        <v>424</v>
      </c>
      <c r="D215" s="60" t="s">
        <v>70</v>
      </c>
      <c r="E215" s="60" t="s">
        <v>70</v>
      </c>
      <c r="F215" s="43" t="s">
        <v>483</v>
      </c>
      <c r="G215" s="43" t="s">
        <v>631</v>
      </c>
      <c r="H215" s="85">
        <v>0.5</v>
      </c>
      <c r="I215" s="258"/>
      <c r="J215" s="60"/>
      <c r="K215" s="60"/>
      <c r="L215" s="60"/>
      <c r="M215" s="60"/>
      <c r="N215" s="60"/>
      <c r="O215" s="60"/>
      <c r="P215" s="63">
        <v>0.25</v>
      </c>
      <c r="Q215" s="60"/>
      <c r="R215" s="60"/>
      <c r="S215" s="60"/>
      <c r="T215" s="60"/>
      <c r="U215" s="60"/>
      <c r="V215" s="63">
        <v>0.25</v>
      </c>
      <c r="W215" s="60"/>
      <c r="X215" s="60"/>
      <c r="Y215" s="60"/>
      <c r="Z215" s="60"/>
      <c r="AA215" s="60"/>
      <c r="AB215" s="63">
        <v>0.25</v>
      </c>
      <c r="AC215" s="60"/>
      <c r="AD215" s="60"/>
      <c r="AE215" s="60"/>
      <c r="AF215" s="63">
        <v>0.25</v>
      </c>
      <c r="AG215" s="60"/>
      <c r="AH215" s="31">
        <f>+J215+L215+N215+P215+R215+T215+V215+X215+Z215+AB215+AD215+AF215</f>
        <v>1</v>
      </c>
      <c r="AI215" s="64">
        <v>45017</v>
      </c>
      <c r="AJ215" s="64">
        <v>45291</v>
      </c>
      <c r="AK215" s="43" t="s">
        <v>629</v>
      </c>
      <c r="AL215" s="43" t="s">
        <v>463</v>
      </c>
      <c r="AM215" s="25" t="s">
        <v>465</v>
      </c>
      <c r="AN215" s="25" t="s">
        <v>465</v>
      </c>
      <c r="AO215" s="25" t="s">
        <v>785</v>
      </c>
    </row>
    <row r="216" spans="1:41" s="35" customFormat="1" ht="90.75" hidden="1" x14ac:dyDescent="0.25">
      <c r="A216" s="43" t="s">
        <v>40</v>
      </c>
      <c r="B216" s="60" t="s">
        <v>203</v>
      </c>
      <c r="C216" s="60">
        <v>420</v>
      </c>
      <c r="D216" s="240">
        <v>0.3</v>
      </c>
      <c r="E216" s="254">
        <v>227872000</v>
      </c>
      <c r="F216" s="43" t="s">
        <v>663</v>
      </c>
      <c r="G216" s="43" t="s">
        <v>789</v>
      </c>
      <c r="H216" s="63">
        <v>0.2</v>
      </c>
      <c r="I216" s="244">
        <f>+H216+H217+H218+H219+H222</f>
        <v>1</v>
      </c>
      <c r="J216" s="60"/>
      <c r="K216" s="60"/>
      <c r="L216" s="63"/>
      <c r="M216" s="60"/>
      <c r="N216" s="164">
        <v>0.2</v>
      </c>
      <c r="O216" s="159"/>
      <c r="P216" s="164">
        <v>0.05</v>
      </c>
      <c r="Q216" s="159"/>
      <c r="R216" s="164">
        <v>0.05</v>
      </c>
      <c r="S216" s="159"/>
      <c r="T216" s="164">
        <v>0.1</v>
      </c>
      <c r="U216" s="159"/>
      <c r="V216" s="164">
        <v>0.1</v>
      </c>
      <c r="W216" s="159"/>
      <c r="X216" s="164">
        <v>0.1</v>
      </c>
      <c r="Y216" s="159"/>
      <c r="Z216" s="164">
        <v>0.1</v>
      </c>
      <c r="AA216" s="159"/>
      <c r="AB216" s="164">
        <v>0.3</v>
      </c>
      <c r="AC216" s="159"/>
      <c r="AD216" s="159"/>
      <c r="AE216" s="159"/>
      <c r="AF216" s="159"/>
      <c r="AG216" s="159"/>
      <c r="AH216" s="177">
        <f t="shared" ref="AH216" si="15">SUM(J216+L216+N216+P216+R216+T216+AD216+AB216+AF216+V216+X216+Z216)</f>
        <v>0.99999999999999989</v>
      </c>
      <c r="AI216" s="162">
        <v>44986</v>
      </c>
      <c r="AJ216" s="162">
        <v>45230</v>
      </c>
      <c r="AK216" s="43" t="s">
        <v>497</v>
      </c>
      <c r="AL216" s="43" t="s">
        <v>463</v>
      </c>
      <c r="AM216" s="44" t="s">
        <v>464</v>
      </c>
      <c r="AN216" s="25" t="s">
        <v>465</v>
      </c>
      <c r="AO216" s="25" t="s">
        <v>785</v>
      </c>
    </row>
    <row r="217" spans="1:41" s="35" customFormat="1" ht="113.25" hidden="1" customHeight="1" x14ac:dyDescent="0.25">
      <c r="A217" s="43" t="s">
        <v>40</v>
      </c>
      <c r="B217" s="60" t="s">
        <v>203</v>
      </c>
      <c r="C217" s="60">
        <v>420</v>
      </c>
      <c r="D217" s="227"/>
      <c r="E217" s="255"/>
      <c r="F217" s="43" t="s">
        <v>663</v>
      </c>
      <c r="G217" s="43" t="s">
        <v>498</v>
      </c>
      <c r="H217" s="63">
        <v>0.2</v>
      </c>
      <c r="I217" s="237"/>
      <c r="J217" s="60"/>
      <c r="K217" s="60"/>
      <c r="L217" s="63"/>
      <c r="M217" s="60"/>
      <c r="N217" s="164">
        <v>0.1</v>
      </c>
      <c r="O217" s="159"/>
      <c r="P217" s="164">
        <v>0.15</v>
      </c>
      <c r="Q217" s="159"/>
      <c r="R217" s="164">
        <v>0.2</v>
      </c>
      <c r="S217" s="159"/>
      <c r="T217" s="164">
        <v>0.2</v>
      </c>
      <c r="U217" s="159"/>
      <c r="V217" s="164">
        <v>0.2</v>
      </c>
      <c r="W217" s="159"/>
      <c r="X217" s="164">
        <v>0.15</v>
      </c>
      <c r="Y217" s="159"/>
      <c r="Z217" s="159"/>
      <c r="AA217" s="159"/>
      <c r="AB217" s="159"/>
      <c r="AC217" s="159"/>
      <c r="AD217" s="159"/>
      <c r="AE217" s="159"/>
      <c r="AF217" s="159"/>
      <c r="AG217" s="159"/>
      <c r="AH217" s="177">
        <f>SUM(J217+L217+N217+P217+R217+T217+AD217+AB217+AF217+V217+X217+Z217)</f>
        <v>1</v>
      </c>
      <c r="AI217" s="162">
        <v>44986</v>
      </c>
      <c r="AJ217" s="162">
        <v>45169</v>
      </c>
      <c r="AK217" s="43" t="s">
        <v>499</v>
      </c>
      <c r="AL217" s="43" t="s">
        <v>463</v>
      </c>
      <c r="AM217" s="44" t="s">
        <v>464</v>
      </c>
      <c r="AN217" s="25" t="s">
        <v>465</v>
      </c>
      <c r="AO217" s="25" t="s">
        <v>785</v>
      </c>
    </row>
    <row r="218" spans="1:41" s="35" customFormat="1" ht="108" hidden="1" customHeight="1" x14ac:dyDescent="0.25">
      <c r="A218" s="43" t="s">
        <v>40</v>
      </c>
      <c r="B218" s="60" t="s">
        <v>203</v>
      </c>
      <c r="C218" s="60">
        <v>420</v>
      </c>
      <c r="D218" s="227"/>
      <c r="E218" s="255"/>
      <c r="F218" s="43" t="s">
        <v>663</v>
      </c>
      <c r="G218" s="43" t="s">
        <v>500</v>
      </c>
      <c r="H218" s="63">
        <v>0.2</v>
      </c>
      <c r="I218" s="237"/>
      <c r="J218" s="60"/>
      <c r="K218" s="60"/>
      <c r="L218" s="63"/>
      <c r="M218" s="60"/>
      <c r="N218" s="164">
        <v>0.2</v>
      </c>
      <c r="O218" s="159"/>
      <c r="P218" s="164">
        <v>0.2</v>
      </c>
      <c r="Q218" s="159"/>
      <c r="R218" s="164">
        <v>0.2</v>
      </c>
      <c r="S218" s="159"/>
      <c r="T218" s="164">
        <v>0.2</v>
      </c>
      <c r="U218" s="159"/>
      <c r="V218" s="164">
        <v>0.2</v>
      </c>
      <c r="W218" s="159"/>
      <c r="X218" s="159"/>
      <c r="Y218" s="159"/>
      <c r="Z218" s="159"/>
      <c r="AA218" s="159"/>
      <c r="AB218" s="159"/>
      <c r="AC218" s="159"/>
      <c r="AD218" s="159"/>
      <c r="AE218" s="159"/>
      <c r="AF218" s="159"/>
      <c r="AG218" s="159"/>
      <c r="AH218" s="177">
        <f t="shared" ref="AH218:AH222" si="16">SUM(J218+L218+N218+P218+R218+T218+AD218+AB218+AF218+V218+X218+Z218)</f>
        <v>1</v>
      </c>
      <c r="AI218" s="162">
        <v>44986</v>
      </c>
      <c r="AJ218" s="162">
        <v>45138</v>
      </c>
      <c r="AK218" s="43" t="s">
        <v>501</v>
      </c>
      <c r="AL218" s="43" t="s">
        <v>463</v>
      </c>
      <c r="AM218" s="44" t="s">
        <v>464</v>
      </c>
      <c r="AN218" s="25" t="s">
        <v>465</v>
      </c>
      <c r="AO218" s="25" t="s">
        <v>785</v>
      </c>
    </row>
    <row r="219" spans="1:41" s="35" customFormat="1" ht="99" hidden="1" customHeight="1" x14ac:dyDescent="0.25">
      <c r="A219" s="43" t="s">
        <v>40</v>
      </c>
      <c r="B219" s="60" t="s">
        <v>203</v>
      </c>
      <c r="C219" s="60">
        <v>420</v>
      </c>
      <c r="D219" s="227"/>
      <c r="E219" s="255"/>
      <c r="F219" s="43" t="s">
        <v>663</v>
      </c>
      <c r="G219" s="43" t="s">
        <v>502</v>
      </c>
      <c r="H219" s="83">
        <v>0.2</v>
      </c>
      <c r="I219" s="237"/>
      <c r="J219" s="60"/>
      <c r="K219" s="60"/>
      <c r="L219" s="63"/>
      <c r="M219" s="60"/>
      <c r="N219" s="164">
        <v>0.1</v>
      </c>
      <c r="O219" s="159"/>
      <c r="P219" s="164">
        <v>0.15</v>
      </c>
      <c r="Q219" s="159"/>
      <c r="R219" s="164">
        <v>0.15</v>
      </c>
      <c r="S219" s="159"/>
      <c r="T219" s="164">
        <v>0.2</v>
      </c>
      <c r="U219" s="159"/>
      <c r="V219" s="164">
        <v>0.2</v>
      </c>
      <c r="W219" s="159"/>
      <c r="X219" s="164">
        <v>0.2</v>
      </c>
      <c r="Y219" s="159"/>
      <c r="Z219" s="159"/>
      <c r="AA219" s="159"/>
      <c r="AB219" s="159"/>
      <c r="AC219" s="159"/>
      <c r="AD219" s="159"/>
      <c r="AE219" s="159"/>
      <c r="AF219" s="159"/>
      <c r="AG219" s="159"/>
      <c r="AH219" s="177">
        <f t="shared" si="16"/>
        <v>1</v>
      </c>
      <c r="AI219" s="162">
        <v>44986</v>
      </c>
      <c r="AJ219" s="162">
        <v>45169</v>
      </c>
      <c r="AK219" s="43" t="s">
        <v>503</v>
      </c>
      <c r="AL219" s="43" t="s">
        <v>463</v>
      </c>
      <c r="AM219" s="44" t="s">
        <v>464</v>
      </c>
      <c r="AN219" s="25" t="s">
        <v>465</v>
      </c>
      <c r="AO219" s="25" t="s">
        <v>785</v>
      </c>
    </row>
    <row r="220" spans="1:41" s="35" customFormat="1" ht="96.75" hidden="1" customHeight="1" x14ac:dyDescent="0.25">
      <c r="A220" s="43" t="s">
        <v>40</v>
      </c>
      <c r="B220" s="60" t="s">
        <v>203</v>
      </c>
      <c r="C220" s="60">
        <v>420</v>
      </c>
      <c r="D220" s="227"/>
      <c r="E220" s="255"/>
      <c r="F220" s="43" t="s">
        <v>663</v>
      </c>
      <c r="G220" s="43" t="s">
        <v>504</v>
      </c>
      <c r="H220" s="215">
        <v>0.2</v>
      </c>
      <c r="I220" s="237"/>
      <c r="J220" s="60"/>
      <c r="K220" s="60"/>
      <c r="L220" s="63"/>
      <c r="M220" s="60"/>
      <c r="N220" s="63"/>
      <c r="O220" s="60"/>
      <c r="P220" s="164">
        <v>0.1</v>
      </c>
      <c r="Q220" s="159"/>
      <c r="R220" s="164">
        <v>0.1</v>
      </c>
      <c r="S220" s="159"/>
      <c r="T220" s="164">
        <v>0.1</v>
      </c>
      <c r="U220" s="159"/>
      <c r="V220" s="164">
        <v>0.4</v>
      </c>
      <c r="W220" s="159"/>
      <c r="X220" s="164">
        <v>0.3</v>
      </c>
      <c r="Y220" s="159"/>
      <c r="Z220" s="159"/>
      <c r="AA220" s="159"/>
      <c r="AB220" s="159"/>
      <c r="AC220" s="159"/>
      <c r="AD220" s="159"/>
      <c r="AE220" s="159"/>
      <c r="AF220" s="159"/>
      <c r="AG220" s="159"/>
      <c r="AH220" s="177">
        <f t="shared" si="16"/>
        <v>1</v>
      </c>
      <c r="AI220" s="162">
        <v>45017</v>
      </c>
      <c r="AJ220" s="162">
        <v>45169</v>
      </c>
      <c r="AK220" s="43" t="s">
        <v>505</v>
      </c>
      <c r="AL220" s="43" t="s">
        <v>463</v>
      </c>
      <c r="AM220" s="44" t="s">
        <v>464</v>
      </c>
      <c r="AN220" s="25" t="s">
        <v>465</v>
      </c>
      <c r="AO220" s="25" t="s">
        <v>785</v>
      </c>
    </row>
    <row r="221" spans="1:41" s="35" customFormat="1" ht="90.75" hidden="1" x14ac:dyDescent="0.25">
      <c r="A221" s="43" t="s">
        <v>40</v>
      </c>
      <c r="B221" s="60" t="s">
        <v>203</v>
      </c>
      <c r="C221" s="60">
        <v>420</v>
      </c>
      <c r="D221" s="227"/>
      <c r="E221" s="255"/>
      <c r="F221" s="43" t="s">
        <v>663</v>
      </c>
      <c r="G221" s="43" t="s">
        <v>506</v>
      </c>
      <c r="H221" s="216"/>
      <c r="I221" s="237"/>
      <c r="J221" s="60"/>
      <c r="K221" s="60"/>
      <c r="L221" s="63"/>
      <c r="M221" s="60"/>
      <c r="N221" s="164">
        <v>0.33329999999999999</v>
      </c>
      <c r="O221" s="159"/>
      <c r="P221" s="164">
        <v>0.33329999999999999</v>
      </c>
      <c r="Q221" s="159"/>
      <c r="R221" s="164">
        <v>0.33329999999999999</v>
      </c>
      <c r="S221" s="159"/>
      <c r="T221" s="159"/>
      <c r="U221" s="159"/>
      <c r="V221" s="159"/>
      <c r="W221" s="159"/>
      <c r="X221" s="159"/>
      <c r="Y221" s="159"/>
      <c r="Z221" s="159"/>
      <c r="AA221" s="159"/>
      <c r="AB221" s="159"/>
      <c r="AC221" s="159"/>
      <c r="AD221" s="159"/>
      <c r="AE221" s="159"/>
      <c r="AF221" s="159"/>
      <c r="AG221" s="159"/>
      <c r="AH221" s="177">
        <f t="shared" si="16"/>
        <v>0.99990000000000001</v>
      </c>
      <c r="AI221" s="162">
        <v>44986</v>
      </c>
      <c r="AJ221" s="162">
        <v>45077</v>
      </c>
      <c r="AK221" s="43" t="s">
        <v>507</v>
      </c>
      <c r="AL221" s="43" t="s">
        <v>463</v>
      </c>
      <c r="AM221" s="44" t="s">
        <v>464</v>
      </c>
      <c r="AN221" s="25" t="s">
        <v>465</v>
      </c>
      <c r="AO221" s="25" t="s">
        <v>785</v>
      </c>
    </row>
    <row r="222" spans="1:41" s="35" customFormat="1" ht="90.75" hidden="1" x14ac:dyDescent="0.25">
      <c r="A222" s="43" t="s">
        <v>40</v>
      </c>
      <c r="B222" s="60" t="s">
        <v>203</v>
      </c>
      <c r="C222" s="60">
        <v>420</v>
      </c>
      <c r="D222" s="228"/>
      <c r="E222" s="256"/>
      <c r="F222" s="43" t="s">
        <v>663</v>
      </c>
      <c r="G222" s="43" t="s">
        <v>508</v>
      </c>
      <c r="H222" s="63">
        <v>0.2</v>
      </c>
      <c r="I222" s="237"/>
      <c r="J222" s="60"/>
      <c r="K222" s="60"/>
      <c r="L222" s="60"/>
      <c r="M222" s="60"/>
      <c r="N222" s="164">
        <v>0.1</v>
      </c>
      <c r="O222" s="159"/>
      <c r="P222" s="164">
        <v>0.15</v>
      </c>
      <c r="Q222" s="159"/>
      <c r="R222" s="164">
        <v>0.25</v>
      </c>
      <c r="S222" s="159"/>
      <c r="T222" s="164">
        <v>0.25</v>
      </c>
      <c r="U222" s="159"/>
      <c r="V222" s="164">
        <v>0.25</v>
      </c>
      <c r="W222" s="159"/>
      <c r="X222" s="159"/>
      <c r="Y222" s="159"/>
      <c r="Z222" s="159"/>
      <c r="AA222" s="159"/>
      <c r="AB222" s="159"/>
      <c r="AC222" s="159"/>
      <c r="AD222" s="159"/>
      <c r="AE222" s="159"/>
      <c r="AF222" s="159"/>
      <c r="AG222" s="159"/>
      <c r="AH222" s="177">
        <f t="shared" si="16"/>
        <v>1</v>
      </c>
      <c r="AI222" s="162">
        <v>44986</v>
      </c>
      <c r="AJ222" s="162">
        <v>45138</v>
      </c>
      <c r="AK222" s="43" t="s">
        <v>509</v>
      </c>
      <c r="AL222" s="43" t="s">
        <v>463</v>
      </c>
      <c r="AM222" s="44" t="s">
        <v>464</v>
      </c>
      <c r="AN222" s="25" t="s">
        <v>465</v>
      </c>
      <c r="AO222" s="25" t="s">
        <v>785</v>
      </c>
    </row>
    <row r="223" spans="1:41" s="35" customFormat="1" ht="60" hidden="1" x14ac:dyDescent="0.25">
      <c r="A223" s="43" t="s">
        <v>40</v>
      </c>
      <c r="B223" s="60" t="s">
        <v>41</v>
      </c>
      <c r="C223" s="60">
        <v>528</v>
      </c>
      <c r="D223" s="60" t="s">
        <v>70</v>
      </c>
      <c r="E223" s="60" t="s">
        <v>70</v>
      </c>
      <c r="F223" s="43" t="s">
        <v>510</v>
      </c>
      <c r="G223" s="50" t="s">
        <v>511</v>
      </c>
      <c r="H223" s="33">
        <v>0.05</v>
      </c>
      <c r="I223" s="240">
        <f>+H223+H224+H225</f>
        <v>1</v>
      </c>
      <c r="J223" s="63">
        <v>1</v>
      </c>
      <c r="K223" s="60"/>
      <c r="L223" s="55"/>
      <c r="M223" s="60"/>
      <c r="N223" s="55"/>
      <c r="O223" s="60"/>
      <c r="P223" s="55"/>
      <c r="Q223" s="60"/>
      <c r="R223" s="55"/>
      <c r="S223" s="60"/>
      <c r="T223" s="55"/>
      <c r="U223" s="60"/>
      <c r="V223" s="55"/>
      <c r="W223" s="60"/>
      <c r="X223" s="55"/>
      <c r="Y223" s="60"/>
      <c r="Z223" s="55"/>
      <c r="AA223" s="60"/>
      <c r="AB223" s="55"/>
      <c r="AC223" s="60"/>
      <c r="AD223" s="55"/>
      <c r="AE223" s="60"/>
      <c r="AF223" s="55"/>
      <c r="AG223" s="60"/>
      <c r="AH223" s="63">
        <f>+J223+L223+N223+P223+R223+T223+V223+X223+Z223+AB223+AD223+AF223</f>
        <v>1</v>
      </c>
      <c r="AI223" s="64">
        <v>44927</v>
      </c>
      <c r="AJ223" s="64">
        <v>44957</v>
      </c>
      <c r="AK223" s="43" t="s">
        <v>512</v>
      </c>
      <c r="AL223" s="43" t="s">
        <v>513</v>
      </c>
      <c r="AM223" s="43" t="s">
        <v>757</v>
      </c>
      <c r="AN223" s="43" t="s">
        <v>758</v>
      </c>
      <c r="AO223" s="43" t="s">
        <v>710</v>
      </c>
    </row>
    <row r="224" spans="1:41" s="35" customFormat="1" ht="90" hidden="1" x14ac:dyDescent="0.25">
      <c r="A224" s="43" t="s">
        <v>40</v>
      </c>
      <c r="B224" s="60" t="s">
        <v>41</v>
      </c>
      <c r="C224" s="60">
        <v>528</v>
      </c>
      <c r="D224" s="60" t="s">
        <v>70</v>
      </c>
      <c r="E224" s="60" t="s">
        <v>70</v>
      </c>
      <c r="F224" s="43" t="s">
        <v>510</v>
      </c>
      <c r="G224" s="50" t="s">
        <v>514</v>
      </c>
      <c r="H224" s="33">
        <v>0.9</v>
      </c>
      <c r="I224" s="227"/>
      <c r="J224" s="55">
        <f>1/12</f>
        <v>8.3333333333333329E-2</v>
      </c>
      <c r="K224" s="60"/>
      <c r="L224" s="55">
        <f>1/12</f>
        <v>8.3333333333333329E-2</v>
      </c>
      <c r="M224" s="60"/>
      <c r="N224" s="55">
        <f>1/12</f>
        <v>8.3333333333333329E-2</v>
      </c>
      <c r="O224" s="60"/>
      <c r="P224" s="55">
        <f>1/12</f>
        <v>8.3333333333333329E-2</v>
      </c>
      <c r="Q224" s="60"/>
      <c r="R224" s="55">
        <f>1/12</f>
        <v>8.3333333333333329E-2</v>
      </c>
      <c r="S224" s="60"/>
      <c r="T224" s="55">
        <f>1/12</f>
        <v>8.3333333333333329E-2</v>
      </c>
      <c r="U224" s="60"/>
      <c r="V224" s="55">
        <f>1/12</f>
        <v>8.3333333333333329E-2</v>
      </c>
      <c r="W224" s="60"/>
      <c r="X224" s="55">
        <f>1/12</f>
        <v>8.3333333333333329E-2</v>
      </c>
      <c r="Y224" s="60"/>
      <c r="Z224" s="55">
        <f>1/12</f>
        <v>8.3333333333333329E-2</v>
      </c>
      <c r="AA224" s="60"/>
      <c r="AB224" s="55">
        <f>1/12</f>
        <v>8.3333333333333329E-2</v>
      </c>
      <c r="AC224" s="60"/>
      <c r="AD224" s="55">
        <f>1/12</f>
        <v>8.3333333333333329E-2</v>
      </c>
      <c r="AE224" s="60"/>
      <c r="AF224" s="55">
        <f>1/12</f>
        <v>8.3333333333333329E-2</v>
      </c>
      <c r="AG224" s="60"/>
      <c r="AH224" s="63">
        <f>+J224+L224+N224+P224+R224+T224+V224+X224+Z224+AB224+AD224+AF224</f>
        <v>1</v>
      </c>
      <c r="AI224" s="64">
        <v>44927</v>
      </c>
      <c r="AJ224" s="64">
        <v>45291</v>
      </c>
      <c r="AK224" s="43" t="s">
        <v>515</v>
      </c>
      <c r="AL224" s="43" t="s">
        <v>513</v>
      </c>
      <c r="AM224" s="43" t="s">
        <v>757</v>
      </c>
      <c r="AN224" s="43" t="s">
        <v>758</v>
      </c>
      <c r="AO224" s="43" t="s">
        <v>710</v>
      </c>
    </row>
    <row r="225" spans="1:41" s="35" customFormat="1" ht="75" hidden="1" x14ac:dyDescent="0.25">
      <c r="A225" s="43" t="s">
        <v>40</v>
      </c>
      <c r="B225" s="60" t="s">
        <v>41</v>
      </c>
      <c r="C225" s="60">
        <v>528</v>
      </c>
      <c r="D225" s="60" t="s">
        <v>70</v>
      </c>
      <c r="E225" s="60" t="s">
        <v>70</v>
      </c>
      <c r="F225" s="43" t="s">
        <v>510</v>
      </c>
      <c r="G225" s="50" t="s">
        <v>516</v>
      </c>
      <c r="H225" s="33">
        <v>0.05</v>
      </c>
      <c r="I225" s="228"/>
      <c r="J225" s="33">
        <v>0.25</v>
      </c>
      <c r="K225" s="60"/>
      <c r="L225" s="60"/>
      <c r="M225" s="60"/>
      <c r="N225" s="60"/>
      <c r="O225" s="60"/>
      <c r="P225" s="33">
        <v>0.25</v>
      </c>
      <c r="Q225" s="60"/>
      <c r="R225" s="60"/>
      <c r="S225" s="60"/>
      <c r="T225" s="60"/>
      <c r="U225" s="60"/>
      <c r="V225" s="33">
        <v>0.25</v>
      </c>
      <c r="W225" s="60"/>
      <c r="X225" s="60"/>
      <c r="Y225" s="60"/>
      <c r="Z225" s="60"/>
      <c r="AA225" s="60"/>
      <c r="AB225" s="33">
        <v>0.25</v>
      </c>
      <c r="AC225" s="55"/>
      <c r="AD225" s="60"/>
      <c r="AE225" s="60"/>
      <c r="AF225" s="60"/>
      <c r="AG225" s="60"/>
      <c r="AH225" s="63">
        <f>+J225+L225+N225+P225+R225+T225+V225+X225+Z225+AB225+AD225+AF225</f>
        <v>1</v>
      </c>
      <c r="AI225" s="64">
        <v>44927</v>
      </c>
      <c r="AJ225" s="64">
        <v>45230</v>
      </c>
      <c r="AK225" s="43" t="s">
        <v>517</v>
      </c>
      <c r="AL225" s="43" t="s">
        <v>513</v>
      </c>
      <c r="AM225" s="43" t="s">
        <v>757</v>
      </c>
      <c r="AN225" s="43" t="s">
        <v>758</v>
      </c>
      <c r="AO225" s="43" t="s">
        <v>710</v>
      </c>
    </row>
    <row r="226" spans="1:41" s="35" customFormat="1" ht="75.75" hidden="1" customHeight="1" x14ac:dyDescent="0.25">
      <c r="A226" s="43" t="s">
        <v>40</v>
      </c>
      <c r="B226" s="60" t="s">
        <v>41</v>
      </c>
      <c r="C226" s="76">
        <v>527</v>
      </c>
      <c r="D226" s="76" t="s">
        <v>70</v>
      </c>
      <c r="E226" s="76" t="s">
        <v>70</v>
      </c>
      <c r="F226" s="50" t="s">
        <v>518</v>
      </c>
      <c r="G226" s="50" t="s">
        <v>519</v>
      </c>
      <c r="H226" s="78">
        <v>0.5</v>
      </c>
      <c r="I226" s="235">
        <v>1</v>
      </c>
      <c r="J226" s="76"/>
      <c r="K226" s="76"/>
      <c r="L226" s="78">
        <v>0.09</v>
      </c>
      <c r="M226" s="76"/>
      <c r="N226" s="78">
        <v>0.09</v>
      </c>
      <c r="O226" s="88"/>
      <c r="P226" s="78">
        <v>0.09</v>
      </c>
      <c r="Q226" s="76"/>
      <c r="R226" s="78">
        <v>0.09</v>
      </c>
      <c r="S226" s="76"/>
      <c r="T226" s="78">
        <v>0.09</v>
      </c>
      <c r="U226" s="76"/>
      <c r="V226" s="78">
        <v>0.09</v>
      </c>
      <c r="W226" s="76"/>
      <c r="X226" s="78">
        <v>0.09</v>
      </c>
      <c r="Y226" s="76"/>
      <c r="Z226" s="78">
        <v>0.09</v>
      </c>
      <c r="AA226" s="76"/>
      <c r="AB226" s="78">
        <v>0.09</v>
      </c>
      <c r="AC226" s="88"/>
      <c r="AD226" s="78">
        <v>0.09</v>
      </c>
      <c r="AE226" s="76"/>
      <c r="AF226" s="78">
        <v>0.1</v>
      </c>
      <c r="AG226" s="76"/>
      <c r="AH226" s="78">
        <v>1</v>
      </c>
      <c r="AI226" s="79">
        <v>44958</v>
      </c>
      <c r="AJ226" s="79">
        <v>45291</v>
      </c>
      <c r="AK226" s="50" t="s">
        <v>520</v>
      </c>
      <c r="AL226" s="50" t="s">
        <v>55</v>
      </c>
      <c r="AM226" s="25" t="s">
        <v>704</v>
      </c>
      <c r="AN226" s="25" t="s">
        <v>56</v>
      </c>
      <c r="AO226" s="50" t="s">
        <v>57</v>
      </c>
    </row>
    <row r="227" spans="1:41" s="35" customFormat="1" ht="60" hidden="1" x14ac:dyDescent="0.25">
      <c r="A227" s="43" t="s">
        <v>40</v>
      </c>
      <c r="B227" s="60" t="s">
        <v>41</v>
      </c>
      <c r="C227" s="76">
        <v>527</v>
      </c>
      <c r="D227" s="76" t="s">
        <v>70</v>
      </c>
      <c r="E227" s="76" t="s">
        <v>70</v>
      </c>
      <c r="F227" s="50" t="s">
        <v>518</v>
      </c>
      <c r="G227" s="50" t="s">
        <v>521</v>
      </c>
      <c r="H227" s="78">
        <v>0.5</v>
      </c>
      <c r="I227" s="235"/>
      <c r="J227" s="76"/>
      <c r="K227" s="76"/>
      <c r="L227" s="76"/>
      <c r="M227" s="76"/>
      <c r="N227" s="76"/>
      <c r="O227" s="76"/>
      <c r="P227" s="78">
        <v>0.25</v>
      </c>
      <c r="Q227" s="76"/>
      <c r="R227" s="76"/>
      <c r="S227" s="76"/>
      <c r="T227" s="76"/>
      <c r="U227" s="78"/>
      <c r="V227" s="78">
        <v>0.25</v>
      </c>
      <c r="W227" s="76"/>
      <c r="X227" s="76"/>
      <c r="Y227" s="76"/>
      <c r="Z227" s="76"/>
      <c r="AA227" s="76"/>
      <c r="AB227" s="78">
        <v>0.25</v>
      </c>
      <c r="AC227" s="76"/>
      <c r="AD227" s="76"/>
      <c r="AE227" s="76"/>
      <c r="AF227" s="78">
        <v>0.25</v>
      </c>
      <c r="AG227" s="76"/>
      <c r="AH227" s="78">
        <v>1</v>
      </c>
      <c r="AI227" s="79">
        <v>45017</v>
      </c>
      <c r="AJ227" s="79">
        <v>45291</v>
      </c>
      <c r="AK227" s="50" t="s">
        <v>522</v>
      </c>
      <c r="AL227" s="50" t="s">
        <v>55</v>
      </c>
      <c r="AM227" s="50" t="s">
        <v>525</v>
      </c>
      <c r="AN227" s="50" t="s">
        <v>57</v>
      </c>
      <c r="AO227" s="50" t="s">
        <v>57</v>
      </c>
    </row>
    <row r="228" spans="1:41" s="35" customFormat="1" ht="112.5" hidden="1" customHeight="1" x14ac:dyDescent="0.25">
      <c r="A228" s="43" t="s">
        <v>40</v>
      </c>
      <c r="B228" s="60" t="s">
        <v>41</v>
      </c>
      <c r="C228" s="76" t="s">
        <v>70</v>
      </c>
      <c r="D228" s="76" t="s">
        <v>70</v>
      </c>
      <c r="E228" s="76" t="s">
        <v>70</v>
      </c>
      <c r="F228" s="45" t="s">
        <v>672</v>
      </c>
      <c r="G228" s="43" t="s">
        <v>723</v>
      </c>
      <c r="H228" s="33">
        <v>0.15</v>
      </c>
      <c r="I228" s="235">
        <f>+H228+H229+H230+H231+H232+H233+H234+H235+H236+H237</f>
        <v>0.99999999999999989</v>
      </c>
      <c r="J228" s="76"/>
      <c r="K228" s="76"/>
      <c r="L228" s="76"/>
      <c r="M228" s="76"/>
      <c r="N228" s="31">
        <v>0.25</v>
      </c>
      <c r="O228" s="76"/>
      <c r="P228" s="78"/>
      <c r="Q228" s="76"/>
      <c r="R228" s="76"/>
      <c r="S228" s="76"/>
      <c r="T228" s="31">
        <v>0.25</v>
      </c>
      <c r="U228" s="78"/>
      <c r="V228" s="78"/>
      <c r="W228" s="76"/>
      <c r="X228" s="76"/>
      <c r="Y228" s="76"/>
      <c r="Z228" s="31">
        <v>0.25</v>
      </c>
      <c r="AA228" s="76"/>
      <c r="AB228" s="78"/>
      <c r="AC228" s="76"/>
      <c r="AD228" s="76"/>
      <c r="AE228" s="76"/>
      <c r="AF228" s="31">
        <v>0.25</v>
      </c>
      <c r="AG228" s="76"/>
      <c r="AH228" s="31">
        <f t="shared" ref="AH228:AH255" si="17">+J228+L228+N228+P228+R228+T228+V228+X228+Z228+AB228+AD228+AF228</f>
        <v>1</v>
      </c>
      <c r="AI228" s="79">
        <v>44986</v>
      </c>
      <c r="AJ228" s="79">
        <v>45275</v>
      </c>
      <c r="AK228" s="50" t="s">
        <v>724</v>
      </c>
      <c r="AL228" s="44" t="s">
        <v>55</v>
      </c>
      <c r="AM228" s="44" t="s">
        <v>745</v>
      </c>
      <c r="AN228" s="50" t="s">
        <v>56</v>
      </c>
      <c r="AO228" s="50" t="s">
        <v>57</v>
      </c>
    </row>
    <row r="229" spans="1:41" s="1" customFormat="1" ht="168" hidden="1" customHeight="1" x14ac:dyDescent="0.25">
      <c r="A229" s="43" t="s">
        <v>40</v>
      </c>
      <c r="B229" s="60" t="s">
        <v>41</v>
      </c>
      <c r="C229" s="76" t="s">
        <v>70</v>
      </c>
      <c r="D229" s="76" t="s">
        <v>70</v>
      </c>
      <c r="E229" s="76" t="s">
        <v>70</v>
      </c>
      <c r="F229" s="45" t="s">
        <v>672</v>
      </c>
      <c r="G229" s="43" t="s">
        <v>604</v>
      </c>
      <c r="H229" s="33">
        <v>0.1</v>
      </c>
      <c r="I229" s="235"/>
      <c r="J229" s="31"/>
      <c r="K229" s="31"/>
      <c r="L229" s="31"/>
      <c r="M229" s="31"/>
      <c r="N229" s="31">
        <v>0.25</v>
      </c>
      <c r="O229" s="31"/>
      <c r="P229" s="31"/>
      <c r="Q229" s="31"/>
      <c r="R229" s="31"/>
      <c r="S229" s="31"/>
      <c r="T229" s="31">
        <v>0.25</v>
      </c>
      <c r="U229" s="31"/>
      <c r="V229" s="31"/>
      <c r="W229" s="31"/>
      <c r="X229" s="31"/>
      <c r="Y229" s="31"/>
      <c r="Z229" s="31">
        <v>0.25</v>
      </c>
      <c r="AA229" s="31"/>
      <c r="AB229" s="31"/>
      <c r="AC229" s="31"/>
      <c r="AD229" s="31"/>
      <c r="AE229" s="31"/>
      <c r="AF229" s="31">
        <v>0.25</v>
      </c>
      <c r="AG229" s="31"/>
      <c r="AH229" s="31">
        <f t="shared" si="17"/>
        <v>1</v>
      </c>
      <c r="AI229" s="64">
        <v>44928</v>
      </c>
      <c r="AJ229" s="62">
        <v>45275</v>
      </c>
      <c r="AK229" s="44" t="s">
        <v>605</v>
      </c>
      <c r="AL229" s="44" t="s">
        <v>534</v>
      </c>
      <c r="AM229" s="44" t="s">
        <v>535</v>
      </c>
      <c r="AN229" s="25" t="s">
        <v>701</v>
      </c>
      <c r="AO229" s="25" t="s">
        <v>57</v>
      </c>
    </row>
    <row r="230" spans="1:41" s="1" customFormat="1" ht="199.5" hidden="1" customHeight="1" x14ac:dyDescent="0.25">
      <c r="A230" s="43" t="s">
        <v>40</v>
      </c>
      <c r="B230" s="60" t="s">
        <v>41</v>
      </c>
      <c r="C230" s="76" t="s">
        <v>70</v>
      </c>
      <c r="D230" s="76" t="s">
        <v>70</v>
      </c>
      <c r="E230" s="76" t="s">
        <v>70</v>
      </c>
      <c r="F230" s="45" t="s">
        <v>672</v>
      </c>
      <c r="G230" s="43" t="s">
        <v>596</v>
      </c>
      <c r="H230" s="33">
        <v>0.1</v>
      </c>
      <c r="I230" s="235"/>
      <c r="J230" s="31"/>
      <c r="K230" s="31"/>
      <c r="L230" s="31"/>
      <c r="M230" s="31"/>
      <c r="N230" s="31"/>
      <c r="O230" s="31"/>
      <c r="P230" s="31">
        <v>0.25</v>
      </c>
      <c r="Q230" s="31"/>
      <c r="R230" s="31"/>
      <c r="S230" s="31"/>
      <c r="T230" s="31"/>
      <c r="U230" s="31"/>
      <c r="V230" s="31">
        <v>0.25</v>
      </c>
      <c r="W230" s="31"/>
      <c r="X230" s="31"/>
      <c r="Y230" s="31"/>
      <c r="Z230" s="31"/>
      <c r="AA230" s="31"/>
      <c r="AB230" s="31">
        <v>0.25</v>
      </c>
      <c r="AC230" s="31"/>
      <c r="AD230" s="31"/>
      <c r="AE230" s="31"/>
      <c r="AF230" s="31">
        <v>0.25</v>
      </c>
      <c r="AG230" s="31"/>
      <c r="AH230" s="31">
        <f t="shared" si="17"/>
        <v>1</v>
      </c>
      <c r="AI230" s="64">
        <v>45017</v>
      </c>
      <c r="AJ230" s="62">
        <v>45291</v>
      </c>
      <c r="AK230" s="44" t="s">
        <v>597</v>
      </c>
      <c r="AL230" s="44" t="s">
        <v>55</v>
      </c>
      <c r="AM230" s="44" t="s">
        <v>745</v>
      </c>
      <c r="AN230" s="25" t="s">
        <v>56</v>
      </c>
      <c r="AO230" s="25" t="s">
        <v>57</v>
      </c>
    </row>
    <row r="231" spans="1:41" s="1" customFormat="1" ht="105" hidden="1" customHeight="1" x14ac:dyDescent="0.25">
      <c r="A231" s="43" t="s">
        <v>40</v>
      </c>
      <c r="B231" s="60" t="s">
        <v>41</v>
      </c>
      <c r="C231" s="76" t="s">
        <v>70</v>
      </c>
      <c r="D231" s="76" t="s">
        <v>70</v>
      </c>
      <c r="E231" s="76" t="s">
        <v>70</v>
      </c>
      <c r="F231" s="45" t="s">
        <v>672</v>
      </c>
      <c r="G231" s="43" t="s">
        <v>602</v>
      </c>
      <c r="H231" s="33">
        <v>0.05</v>
      </c>
      <c r="I231" s="235"/>
      <c r="J231" s="31">
        <v>0.08</v>
      </c>
      <c r="K231" s="31"/>
      <c r="L231" s="31">
        <v>0.08</v>
      </c>
      <c r="M231" s="31"/>
      <c r="N231" s="31">
        <v>0.08</v>
      </c>
      <c r="O231" s="31"/>
      <c r="P231" s="31">
        <v>0.1</v>
      </c>
      <c r="Q231" s="31"/>
      <c r="R231" s="31">
        <v>0.08</v>
      </c>
      <c r="S231" s="31"/>
      <c r="T231" s="31">
        <v>0.08</v>
      </c>
      <c r="U231" s="31"/>
      <c r="V231" s="31">
        <v>0.08</v>
      </c>
      <c r="W231" s="31"/>
      <c r="X231" s="31">
        <v>0.1</v>
      </c>
      <c r="Y231" s="31"/>
      <c r="Z231" s="31">
        <v>0.08</v>
      </c>
      <c r="AA231" s="31"/>
      <c r="AB231" s="31">
        <v>0.08</v>
      </c>
      <c r="AC231" s="31"/>
      <c r="AD231" s="31">
        <v>0.08</v>
      </c>
      <c r="AE231" s="31"/>
      <c r="AF231" s="31">
        <v>0.08</v>
      </c>
      <c r="AG231" s="31"/>
      <c r="AH231" s="31">
        <f t="shared" si="17"/>
        <v>0.99999999999999978</v>
      </c>
      <c r="AI231" s="64">
        <v>44928</v>
      </c>
      <c r="AJ231" s="62">
        <v>45291</v>
      </c>
      <c r="AK231" s="44" t="s">
        <v>603</v>
      </c>
      <c r="AL231" s="44" t="s">
        <v>157</v>
      </c>
      <c r="AM231" s="44" t="s">
        <v>158</v>
      </c>
      <c r="AN231" s="25" t="s">
        <v>159</v>
      </c>
      <c r="AO231" s="25" t="s">
        <v>57</v>
      </c>
    </row>
    <row r="232" spans="1:41" s="35" customFormat="1" ht="99" hidden="1" customHeight="1" x14ac:dyDescent="0.25">
      <c r="A232" s="43" t="s">
        <v>40</v>
      </c>
      <c r="B232" s="60" t="s">
        <v>41</v>
      </c>
      <c r="C232" s="76" t="s">
        <v>70</v>
      </c>
      <c r="D232" s="76" t="s">
        <v>70</v>
      </c>
      <c r="E232" s="76" t="s">
        <v>70</v>
      </c>
      <c r="F232" s="45" t="s">
        <v>673</v>
      </c>
      <c r="G232" s="50" t="s">
        <v>674</v>
      </c>
      <c r="H232" s="78">
        <v>0.1</v>
      </c>
      <c r="I232" s="235"/>
      <c r="J232" s="76"/>
      <c r="K232" s="76"/>
      <c r="L232" s="76"/>
      <c r="M232" s="76"/>
      <c r="N232" s="76"/>
      <c r="O232" s="76"/>
      <c r="P232" s="78"/>
      <c r="Q232" s="76"/>
      <c r="R232" s="31">
        <v>0.2</v>
      </c>
      <c r="S232" s="76"/>
      <c r="T232" s="31">
        <v>0.3</v>
      </c>
      <c r="U232" s="78"/>
      <c r="V232" s="78">
        <v>0.5</v>
      </c>
      <c r="W232" s="76"/>
      <c r="X232" s="76"/>
      <c r="Y232" s="76"/>
      <c r="Z232" s="76"/>
      <c r="AA232" s="76"/>
      <c r="AB232" s="78"/>
      <c r="AC232" s="76"/>
      <c r="AD232" s="76"/>
      <c r="AE232" s="76"/>
      <c r="AF232" s="78"/>
      <c r="AG232" s="76"/>
      <c r="AH232" s="31">
        <f t="shared" si="17"/>
        <v>1</v>
      </c>
      <c r="AI232" s="79">
        <v>45047</v>
      </c>
      <c r="AJ232" s="79">
        <v>45138</v>
      </c>
      <c r="AK232" s="50" t="s">
        <v>725</v>
      </c>
      <c r="AL232" s="44" t="s">
        <v>55</v>
      </c>
      <c r="AM232" s="44" t="s">
        <v>745</v>
      </c>
      <c r="AN232" s="25" t="s">
        <v>56</v>
      </c>
      <c r="AO232" s="25" t="s">
        <v>57</v>
      </c>
    </row>
    <row r="233" spans="1:41" s="35" customFormat="1" ht="105" hidden="1" x14ac:dyDescent="0.25">
      <c r="A233" s="43" t="s">
        <v>40</v>
      </c>
      <c r="B233" s="60" t="s">
        <v>41</v>
      </c>
      <c r="C233" s="76" t="s">
        <v>70</v>
      </c>
      <c r="D233" s="76" t="s">
        <v>70</v>
      </c>
      <c r="E233" s="76" t="s">
        <v>70</v>
      </c>
      <c r="F233" s="45" t="s">
        <v>675</v>
      </c>
      <c r="G233" s="50" t="s">
        <v>759</v>
      </c>
      <c r="H233" s="78">
        <v>0.1</v>
      </c>
      <c r="I233" s="235"/>
      <c r="J233" s="76"/>
      <c r="K233" s="76"/>
      <c r="L233" s="76"/>
      <c r="M233" s="76"/>
      <c r="N233" s="76"/>
      <c r="O233" s="76"/>
      <c r="P233" s="78"/>
      <c r="Q233" s="76"/>
      <c r="R233" s="31">
        <v>0.2</v>
      </c>
      <c r="S233" s="76"/>
      <c r="T233" s="31">
        <v>0.3</v>
      </c>
      <c r="U233" s="78"/>
      <c r="V233" s="78">
        <v>0.5</v>
      </c>
      <c r="W233" s="76"/>
      <c r="X233" s="76"/>
      <c r="Y233" s="76"/>
      <c r="Z233" s="76"/>
      <c r="AA233" s="76"/>
      <c r="AB233" s="78"/>
      <c r="AC233" s="76"/>
      <c r="AD233" s="76"/>
      <c r="AE233" s="76"/>
      <c r="AF233" s="78"/>
      <c r="AG233" s="76"/>
      <c r="AH233" s="31">
        <f t="shared" si="17"/>
        <v>1</v>
      </c>
      <c r="AI233" s="79">
        <v>45047</v>
      </c>
      <c r="AJ233" s="79">
        <v>45138</v>
      </c>
      <c r="AK233" s="50" t="s">
        <v>727</v>
      </c>
      <c r="AL233" s="43" t="s">
        <v>726</v>
      </c>
      <c r="AM233" s="50" t="s">
        <v>74</v>
      </c>
      <c r="AN233" s="25" t="s">
        <v>47</v>
      </c>
      <c r="AO233" s="50" t="s">
        <v>57</v>
      </c>
    </row>
    <row r="234" spans="1:41" s="28" customFormat="1" ht="98.25" hidden="1" customHeight="1" x14ac:dyDescent="0.25">
      <c r="A234" s="43" t="s">
        <v>40</v>
      </c>
      <c r="B234" s="60" t="s">
        <v>41</v>
      </c>
      <c r="C234" s="76" t="s">
        <v>70</v>
      </c>
      <c r="D234" s="76" t="s">
        <v>70</v>
      </c>
      <c r="E234" s="76" t="s">
        <v>70</v>
      </c>
      <c r="F234" s="45" t="s">
        <v>649</v>
      </c>
      <c r="G234" s="43" t="s">
        <v>589</v>
      </c>
      <c r="H234" s="78">
        <v>0.1</v>
      </c>
      <c r="I234" s="235"/>
      <c r="J234" s="60"/>
      <c r="K234" s="60"/>
      <c r="L234" s="60"/>
      <c r="M234" s="60"/>
      <c r="N234" s="60"/>
      <c r="O234" s="60"/>
      <c r="P234" s="60"/>
      <c r="Q234" s="60"/>
      <c r="R234" s="60"/>
      <c r="S234" s="60"/>
      <c r="T234" s="63">
        <v>0.1</v>
      </c>
      <c r="U234" s="60"/>
      <c r="V234" s="63">
        <v>0.2</v>
      </c>
      <c r="W234" s="60"/>
      <c r="X234" s="63">
        <v>0.2</v>
      </c>
      <c r="Y234" s="60"/>
      <c r="Z234" s="63">
        <v>0.2</v>
      </c>
      <c r="AA234" s="60"/>
      <c r="AB234" s="63">
        <v>0.2</v>
      </c>
      <c r="AC234" s="60"/>
      <c r="AD234" s="63">
        <v>0.1</v>
      </c>
      <c r="AE234" s="60"/>
      <c r="AF234" s="60"/>
      <c r="AG234" s="60"/>
      <c r="AH234" s="31">
        <f t="shared" si="17"/>
        <v>0.99999999999999989</v>
      </c>
      <c r="AI234" s="64">
        <v>45078</v>
      </c>
      <c r="AJ234" s="64">
        <v>45260</v>
      </c>
      <c r="AK234" s="43" t="s">
        <v>590</v>
      </c>
      <c r="AL234" s="43" t="s">
        <v>703</v>
      </c>
      <c r="AM234" s="43" t="s">
        <v>549</v>
      </c>
      <c r="AN234" s="25" t="s">
        <v>47</v>
      </c>
      <c r="AO234" s="25" t="s">
        <v>57</v>
      </c>
    </row>
    <row r="235" spans="1:41" s="1" customFormat="1" ht="77.25" hidden="1" x14ac:dyDescent="0.25">
      <c r="A235" s="43" t="s">
        <v>40</v>
      </c>
      <c r="B235" s="60" t="s">
        <v>41</v>
      </c>
      <c r="C235" s="76" t="s">
        <v>70</v>
      </c>
      <c r="D235" s="76" t="s">
        <v>70</v>
      </c>
      <c r="E235" s="76" t="s">
        <v>70</v>
      </c>
      <c r="F235" s="45" t="s">
        <v>649</v>
      </c>
      <c r="G235" s="43" t="s">
        <v>600</v>
      </c>
      <c r="H235" s="78">
        <v>0.1</v>
      </c>
      <c r="I235" s="235"/>
      <c r="J235" s="31"/>
      <c r="K235" s="31"/>
      <c r="L235" s="31"/>
      <c r="M235" s="31"/>
      <c r="N235" s="31">
        <v>0.25</v>
      </c>
      <c r="O235" s="31"/>
      <c r="P235" s="31"/>
      <c r="Q235" s="31"/>
      <c r="R235" s="31"/>
      <c r="S235" s="31"/>
      <c r="T235" s="31">
        <v>0.25</v>
      </c>
      <c r="U235" s="31"/>
      <c r="V235" s="31"/>
      <c r="W235" s="31"/>
      <c r="X235" s="31"/>
      <c r="Y235" s="31"/>
      <c r="Z235" s="31">
        <v>0.25</v>
      </c>
      <c r="AA235" s="31"/>
      <c r="AB235" s="31"/>
      <c r="AC235" s="31"/>
      <c r="AD235" s="31"/>
      <c r="AE235" s="31"/>
      <c r="AF235" s="31">
        <v>0.25</v>
      </c>
      <c r="AG235" s="31"/>
      <c r="AH235" s="31">
        <f t="shared" si="17"/>
        <v>1</v>
      </c>
      <c r="AI235" s="64">
        <v>44986</v>
      </c>
      <c r="AJ235" s="62">
        <v>45291</v>
      </c>
      <c r="AK235" s="44" t="s">
        <v>601</v>
      </c>
      <c r="AL235" s="44" t="s">
        <v>157</v>
      </c>
      <c r="AM235" s="44" t="s">
        <v>158</v>
      </c>
      <c r="AN235" s="25" t="s">
        <v>159</v>
      </c>
      <c r="AO235" s="25" t="s">
        <v>57</v>
      </c>
    </row>
    <row r="236" spans="1:41" s="1" customFormat="1" ht="103.5" hidden="1" customHeight="1" x14ac:dyDescent="0.25">
      <c r="A236" s="43" t="s">
        <v>40</v>
      </c>
      <c r="B236" s="60" t="s">
        <v>41</v>
      </c>
      <c r="C236" s="76" t="s">
        <v>70</v>
      </c>
      <c r="D236" s="76" t="s">
        <v>70</v>
      </c>
      <c r="E236" s="76" t="s">
        <v>70</v>
      </c>
      <c r="F236" s="45" t="s">
        <v>651</v>
      </c>
      <c r="G236" s="43" t="s">
        <v>665</v>
      </c>
      <c r="H236" s="78">
        <v>0.1</v>
      </c>
      <c r="I236" s="235"/>
      <c r="J236" s="31"/>
      <c r="K236" s="31"/>
      <c r="L236" s="31"/>
      <c r="M236" s="31"/>
      <c r="N236" s="31"/>
      <c r="O236" s="31"/>
      <c r="P236" s="31"/>
      <c r="Q236" s="31"/>
      <c r="R236" s="31">
        <v>0.5</v>
      </c>
      <c r="S236" s="31"/>
      <c r="T236" s="31"/>
      <c r="U236" s="31"/>
      <c r="V236" s="31"/>
      <c r="W236" s="31"/>
      <c r="X236" s="31"/>
      <c r="Y236" s="31"/>
      <c r="Z236" s="31">
        <v>0.5</v>
      </c>
      <c r="AA236" s="31"/>
      <c r="AB236" s="31"/>
      <c r="AC236" s="31"/>
      <c r="AD236" s="31"/>
      <c r="AE236" s="31"/>
      <c r="AF236" s="31"/>
      <c r="AG236" s="31"/>
      <c r="AH236" s="31">
        <f t="shared" si="17"/>
        <v>1</v>
      </c>
      <c r="AI236" s="64">
        <v>45047</v>
      </c>
      <c r="AJ236" s="62">
        <v>45199</v>
      </c>
      <c r="AK236" s="43" t="s">
        <v>606</v>
      </c>
      <c r="AL236" s="44" t="s">
        <v>55</v>
      </c>
      <c r="AM236" s="44" t="s">
        <v>745</v>
      </c>
      <c r="AN236" s="25" t="s">
        <v>56</v>
      </c>
      <c r="AO236" s="25" t="s">
        <v>57</v>
      </c>
    </row>
    <row r="237" spans="1:41" s="1" customFormat="1" ht="77.25" hidden="1" x14ac:dyDescent="0.25">
      <c r="A237" s="43" t="s">
        <v>40</v>
      </c>
      <c r="B237" s="60" t="s">
        <v>41</v>
      </c>
      <c r="C237" s="76" t="s">
        <v>70</v>
      </c>
      <c r="D237" s="76" t="s">
        <v>70</v>
      </c>
      <c r="E237" s="76" t="s">
        <v>70</v>
      </c>
      <c r="F237" s="45" t="s">
        <v>651</v>
      </c>
      <c r="G237" s="43" t="s">
        <v>593</v>
      </c>
      <c r="H237" s="33">
        <v>0.1</v>
      </c>
      <c r="I237" s="235"/>
      <c r="J237" s="31"/>
      <c r="K237" s="31"/>
      <c r="L237" s="31"/>
      <c r="M237" s="31"/>
      <c r="N237" s="31"/>
      <c r="O237" s="31"/>
      <c r="P237" s="31">
        <v>1</v>
      </c>
      <c r="Q237" s="31"/>
      <c r="R237" s="31"/>
      <c r="S237" s="31"/>
      <c r="T237" s="31"/>
      <c r="U237" s="31"/>
      <c r="V237" s="31"/>
      <c r="W237" s="31"/>
      <c r="X237" s="31"/>
      <c r="Y237" s="31"/>
      <c r="Z237" s="31"/>
      <c r="AA237" s="31"/>
      <c r="AB237" s="31"/>
      <c r="AC237" s="31"/>
      <c r="AD237" s="31"/>
      <c r="AE237" s="31"/>
      <c r="AF237" s="31"/>
      <c r="AG237" s="31"/>
      <c r="AH237" s="31">
        <f t="shared" si="17"/>
        <v>1</v>
      </c>
      <c r="AI237" s="64">
        <v>45017</v>
      </c>
      <c r="AJ237" s="62">
        <v>45046</v>
      </c>
      <c r="AK237" s="44" t="s">
        <v>594</v>
      </c>
      <c r="AL237" s="43" t="s">
        <v>463</v>
      </c>
      <c r="AM237" s="44" t="s">
        <v>464</v>
      </c>
      <c r="AN237" s="25" t="s">
        <v>465</v>
      </c>
      <c r="AO237" s="25" t="s">
        <v>57</v>
      </c>
    </row>
    <row r="238" spans="1:41" s="1" customFormat="1" ht="77.25" hidden="1" customHeight="1" x14ac:dyDescent="0.25">
      <c r="A238" s="43" t="s">
        <v>40</v>
      </c>
      <c r="B238" s="60" t="s">
        <v>41</v>
      </c>
      <c r="C238" s="76" t="s">
        <v>70</v>
      </c>
      <c r="D238" s="76" t="s">
        <v>70</v>
      </c>
      <c r="E238" s="76" t="s">
        <v>70</v>
      </c>
      <c r="F238" s="44" t="s">
        <v>642</v>
      </c>
      <c r="G238" s="43" t="s">
        <v>664</v>
      </c>
      <c r="H238" s="31">
        <v>0.05</v>
      </c>
      <c r="I238" s="259" t="e">
        <f>+H238+H239+#REF!+H240+H241+H242-+H243+H244+H245+H246+H247+H248</f>
        <v>#REF!</v>
      </c>
      <c r="J238" s="33"/>
      <c r="K238" s="33"/>
      <c r="L238" s="33"/>
      <c r="M238" s="33"/>
      <c r="N238" s="33">
        <v>0.2</v>
      </c>
      <c r="O238" s="33"/>
      <c r="P238" s="33">
        <v>0.8</v>
      </c>
      <c r="Q238" s="33"/>
      <c r="R238" s="33"/>
      <c r="S238" s="33"/>
      <c r="T238" s="33"/>
      <c r="U238" s="33"/>
      <c r="V238" s="33"/>
      <c r="W238" s="33"/>
      <c r="X238" s="33"/>
      <c r="Y238" s="33"/>
      <c r="Z238" s="33"/>
      <c r="AA238" s="33"/>
      <c r="AB238" s="33"/>
      <c r="AC238" s="33"/>
      <c r="AD238" s="33"/>
      <c r="AE238" s="33"/>
      <c r="AF238" s="33"/>
      <c r="AG238" s="33"/>
      <c r="AH238" s="31">
        <f t="shared" si="17"/>
        <v>1</v>
      </c>
      <c r="AI238" s="64">
        <v>44986</v>
      </c>
      <c r="AJ238" s="62">
        <v>45046</v>
      </c>
      <c r="AK238" s="43" t="s">
        <v>561</v>
      </c>
      <c r="AL238" s="43" t="s">
        <v>157</v>
      </c>
      <c r="AM238" s="43" t="s">
        <v>158</v>
      </c>
      <c r="AN238" s="43" t="s">
        <v>159</v>
      </c>
      <c r="AO238" s="43" t="s">
        <v>57</v>
      </c>
    </row>
    <row r="239" spans="1:41" s="1" customFormat="1" ht="75" hidden="1" x14ac:dyDescent="0.25">
      <c r="A239" s="43" t="s">
        <v>40</v>
      </c>
      <c r="B239" s="60" t="s">
        <v>41</v>
      </c>
      <c r="C239" s="76" t="s">
        <v>70</v>
      </c>
      <c r="D239" s="76" t="s">
        <v>70</v>
      </c>
      <c r="E239" s="76" t="s">
        <v>70</v>
      </c>
      <c r="F239" s="44" t="s">
        <v>642</v>
      </c>
      <c r="G239" s="43" t="s">
        <v>564</v>
      </c>
      <c r="H239" s="31">
        <v>0.2</v>
      </c>
      <c r="I239" s="259"/>
      <c r="J239" s="31">
        <v>1</v>
      </c>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f t="shared" si="17"/>
        <v>1</v>
      </c>
      <c r="AI239" s="64">
        <v>44928</v>
      </c>
      <c r="AJ239" s="62">
        <v>44957</v>
      </c>
      <c r="AK239" s="43" t="s">
        <v>565</v>
      </c>
      <c r="AL239" s="44" t="s">
        <v>55</v>
      </c>
      <c r="AM239" s="25" t="s">
        <v>706</v>
      </c>
      <c r="AN239" s="25" t="s">
        <v>56</v>
      </c>
      <c r="AO239" s="25" t="s">
        <v>57</v>
      </c>
    </row>
    <row r="240" spans="1:41" s="1" customFormat="1" ht="76.5" hidden="1" x14ac:dyDescent="0.25">
      <c r="A240" s="43" t="s">
        <v>40</v>
      </c>
      <c r="B240" s="60" t="s">
        <v>41</v>
      </c>
      <c r="C240" s="76" t="s">
        <v>70</v>
      </c>
      <c r="D240" s="76" t="s">
        <v>70</v>
      </c>
      <c r="E240" s="76" t="s">
        <v>70</v>
      </c>
      <c r="F240" s="44" t="s">
        <v>643</v>
      </c>
      <c r="G240" s="43" t="s">
        <v>562</v>
      </c>
      <c r="H240" s="31">
        <v>0.05</v>
      </c>
      <c r="I240" s="259"/>
      <c r="J240" s="33"/>
      <c r="K240" s="33"/>
      <c r="L240" s="33"/>
      <c r="M240" s="33"/>
      <c r="N240" s="33">
        <v>0.25</v>
      </c>
      <c r="O240" s="33"/>
      <c r="P240" s="33"/>
      <c r="Q240" s="33"/>
      <c r="R240" s="33"/>
      <c r="S240" s="33"/>
      <c r="T240" s="33">
        <v>0.25</v>
      </c>
      <c r="U240" s="33"/>
      <c r="V240" s="33"/>
      <c r="W240" s="33"/>
      <c r="X240" s="33"/>
      <c r="Y240" s="33"/>
      <c r="Z240" s="33">
        <v>0.25</v>
      </c>
      <c r="AA240" s="33"/>
      <c r="AB240" s="33"/>
      <c r="AC240" s="33"/>
      <c r="AD240" s="33"/>
      <c r="AE240" s="33"/>
      <c r="AF240" s="33">
        <v>0.25</v>
      </c>
      <c r="AG240" s="33"/>
      <c r="AH240" s="31">
        <f t="shared" si="17"/>
        <v>1</v>
      </c>
      <c r="AI240" s="64">
        <v>44986</v>
      </c>
      <c r="AJ240" s="64">
        <v>45291</v>
      </c>
      <c r="AK240" s="43" t="s">
        <v>563</v>
      </c>
      <c r="AL240" s="43" t="s">
        <v>157</v>
      </c>
      <c r="AM240" s="43" t="s">
        <v>158</v>
      </c>
      <c r="AN240" s="43" t="s">
        <v>159</v>
      </c>
      <c r="AO240" s="43" t="s">
        <v>57</v>
      </c>
    </row>
    <row r="241" spans="1:41" s="1" customFormat="1" ht="76.5" hidden="1" x14ac:dyDescent="0.25">
      <c r="A241" s="43" t="s">
        <v>40</v>
      </c>
      <c r="B241" s="60" t="s">
        <v>41</v>
      </c>
      <c r="C241" s="76" t="s">
        <v>70</v>
      </c>
      <c r="D241" s="76" t="s">
        <v>70</v>
      </c>
      <c r="E241" s="76" t="s">
        <v>70</v>
      </c>
      <c r="F241" s="44" t="s">
        <v>646</v>
      </c>
      <c r="G241" s="43" t="s">
        <v>572</v>
      </c>
      <c r="H241" s="31">
        <v>0.2</v>
      </c>
      <c r="I241" s="259"/>
      <c r="J241" s="31"/>
      <c r="K241" s="31"/>
      <c r="L241" s="31">
        <v>0.1</v>
      </c>
      <c r="M241" s="31"/>
      <c r="N241" s="31">
        <v>0.1</v>
      </c>
      <c r="O241" s="31"/>
      <c r="P241" s="31">
        <v>0.8</v>
      </c>
      <c r="Q241" s="31"/>
      <c r="R241" s="31"/>
      <c r="S241" s="31"/>
      <c r="T241" s="31"/>
      <c r="U241" s="31"/>
      <c r="V241" s="31"/>
      <c r="W241" s="31"/>
      <c r="X241" s="31"/>
      <c r="Y241" s="31"/>
      <c r="Z241" s="31"/>
      <c r="AA241" s="31"/>
      <c r="AB241" s="31"/>
      <c r="AC241" s="31"/>
      <c r="AD241" s="31"/>
      <c r="AE241" s="31"/>
      <c r="AF241" s="31"/>
      <c r="AG241" s="31"/>
      <c r="AH241" s="31">
        <f t="shared" si="17"/>
        <v>1</v>
      </c>
      <c r="AI241" s="64">
        <v>44958</v>
      </c>
      <c r="AJ241" s="62">
        <v>45046</v>
      </c>
      <c r="AK241" s="44" t="s">
        <v>544</v>
      </c>
      <c r="AL241" s="44" t="s">
        <v>157</v>
      </c>
      <c r="AM241" s="44" t="s">
        <v>158</v>
      </c>
      <c r="AN241" s="25" t="s">
        <v>159</v>
      </c>
      <c r="AO241" s="25" t="s">
        <v>57</v>
      </c>
    </row>
    <row r="242" spans="1:41" s="1" customFormat="1" ht="76.5" hidden="1" x14ac:dyDescent="0.25">
      <c r="A242" s="43" t="s">
        <v>40</v>
      </c>
      <c r="B242" s="60" t="s">
        <v>41</v>
      </c>
      <c r="C242" s="76" t="s">
        <v>70</v>
      </c>
      <c r="D242" s="76" t="s">
        <v>70</v>
      </c>
      <c r="E242" s="76" t="s">
        <v>70</v>
      </c>
      <c r="F242" s="44" t="s">
        <v>646</v>
      </c>
      <c r="G242" s="43" t="s">
        <v>574</v>
      </c>
      <c r="H242" s="31">
        <v>0.05</v>
      </c>
      <c r="I242" s="259"/>
      <c r="J242" s="31"/>
      <c r="K242" s="31"/>
      <c r="L242" s="31"/>
      <c r="M242" s="31"/>
      <c r="N242" s="31">
        <v>0.5</v>
      </c>
      <c r="O242" s="31"/>
      <c r="P242" s="31"/>
      <c r="Q242" s="31"/>
      <c r="R242" s="31"/>
      <c r="S242" s="31"/>
      <c r="T242" s="31"/>
      <c r="U242" s="31"/>
      <c r="V242" s="31"/>
      <c r="W242" s="31"/>
      <c r="X242" s="31">
        <v>0.5</v>
      </c>
      <c r="Y242" s="31"/>
      <c r="Z242" s="31"/>
      <c r="AA242" s="31"/>
      <c r="AB242" s="31"/>
      <c r="AC242" s="31"/>
      <c r="AD242" s="31"/>
      <c r="AE242" s="31"/>
      <c r="AF242" s="31"/>
      <c r="AG242" s="31"/>
      <c r="AH242" s="31">
        <f t="shared" si="17"/>
        <v>1</v>
      </c>
      <c r="AI242" s="64">
        <v>44986</v>
      </c>
      <c r="AJ242" s="62">
        <v>45169</v>
      </c>
      <c r="AK242" s="44" t="s">
        <v>575</v>
      </c>
      <c r="AL242" s="44" t="s">
        <v>55</v>
      </c>
      <c r="AM242" s="25" t="s">
        <v>745</v>
      </c>
      <c r="AN242" s="25" t="s">
        <v>56</v>
      </c>
      <c r="AO242" s="25" t="s">
        <v>57</v>
      </c>
    </row>
    <row r="243" spans="1:41" s="1" customFormat="1" ht="76.5" hidden="1" x14ac:dyDescent="0.25">
      <c r="A243" s="43" t="s">
        <v>40</v>
      </c>
      <c r="B243" s="60" t="s">
        <v>41</v>
      </c>
      <c r="C243" s="76" t="s">
        <v>70</v>
      </c>
      <c r="D243" s="76" t="s">
        <v>70</v>
      </c>
      <c r="E243" s="76" t="s">
        <v>70</v>
      </c>
      <c r="F243" s="44" t="s">
        <v>641</v>
      </c>
      <c r="G243" s="43" t="s">
        <v>576</v>
      </c>
      <c r="H243" s="31">
        <v>0.05</v>
      </c>
      <c r="I243" s="259"/>
      <c r="J243" s="31">
        <v>0.08</v>
      </c>
      <c r="K243" s="31"/>
      <c r="L243" s="31">
        <v>0.08</v>
      </c>
      <c r="M243" s="31"/>
      <c r="N243" s="31">
        <v>0.08</v>
      </c>
      <c r="O243" s="31"/>
      <c r="P243" s="31">
        <v>0.1</v>
      </c>
      <c r="Q243" s="31"/>
      <c r="R243" s="31">
        <v>0.08</v>
      </c>
      <c r="S243" s="31"/>
      <c r="T243" s="31">
        <v>0.08</v>
      </c>
      <c r="U243" s="31"/>
      <c r="V243" s="31">
        <v>0.08</v>
      </c>
      <c r="W243" s="31"/>
      <c r="X243" s="31">
        <v>0.1</v>
      </c>
      <c r="Y243" s="31"/>
      <c r="Z243" s="31">
        <v>0.08</v>
      </c>
      <c r="AA243" s="31"/>
      <c r="AB243" s="31">
        <v>0.08</v>
      </c>
      <c r="AC243" s="31"/>
      <c r="AD243" s="31">
        <v>0.08</v>
      </c>
      <c r="AE243" s="31"/>
      <c r="AF243" s="31">
        <v>0.08</v>
      </c>
      <c r="AG243" s="31"/>
      <c r="AH243" s="31">
        <f t="shared" si="17"/>
        <v>0.99999999999999978</v>
      </c>
      <c r="AI243" s="64">
        <v>44928</v>
      </c>
      <c r="AJ243" s="62">
        <v>45291</v>
      </c>
      <c r="AK243" s="44" t="s">
        <v>577</v>
      </c>
      <c r="AL243" s="44" t="s">
        <v>699</v>
      </c>
      <c r="AM243" s="44" t="s">
        <v>715</v>
      </c>
      <c r="AN243" s="25" t="s">
        <v>714</v>
      </c>
      <c r="AO243" s="25" t="s">
        <v>57</v>
      </c>
    </row>
    <row r="244" spans="1:41" s="1" customFormat="1" ht="76.5" hidden="1" x14ac:dyDescent="0.25">
      <c r="A244" s="43" t="s">
        <v>40</v>
      </c>
      <c r="B244" s="60" t="s">
        <v>41</v>
      </c>
      <c r="C244" s="76" t="s">
        <v>70</v>
      </c>
      <c r="D244" s="76" t="s">
        <v>70</v>
      </c>
      <c r="E244" s="76" t="s">
        <v>70</v>
      </c>
      <c r="F244" s="44" t="s">
        <v>641</v>
      </c>
      <c r="G244" s="43" t="s">
        <v>578</v>
      </c>
      <c r="H244" s="31">
        <v>0.1</v>
      </c>
      <c r="I244" s="259"/>
      <c r="J244" s="31"/>
      <c r="K244" s="31"/>
      <c r="L244" s="31"/>
      <c r="M244" s="31"/>
      <c r="N244" s="31"/>
      <c r="O244" s="31"/>
      <c r="P244" s="31"/>
      <c r="Q244" s="31"/>
      <c r="R244" s="31">
        <v>1</v>
      </c>
      <c r="S244" s="31"/>
      <c r="T244" s="31"/>
      <c r="U244" s="31"/>
      <c r="V244" s="31"/>
      <c r="W244" s="31"/>
      <c r="X244" s="31"/>
      <c r="Y244" s="31"/>
      <c r="Z244" s="31"/>
      <c r="AA244" s="31"/>
      <c r="AB244" s="31"/>
      <c r="AC244" s="31"/>
      <c r="AD244" s="31"/>
      <c r="AE244" s="31"/>
      <c r="AF244" s="31"/>
      <c r="AG244" s="31"/>
      <c r="AH244" s="31">
        <f t="shared" si="17"/>
        <v>1</v>
      </c>
      <c r="AI244" s="64">
        <v>45047</v>
      </c>
      <c r="AJ244" s="62">
        <v>45077</v>
      </c>
      <c r="AK244" s="44" t="s">
        <v>579</v>
      </c>
      <c r="AL244" s="44" t="s">
        <v>55</v>
      </c>
      <c r="AM244" s="25" t="s">
        <v>745</v>
      </c>
      <c r="AN244" s="25" t="s">
        <v>56</v>
      </c>
      <c r="AO244" s="25" t="s">
        <v>57</v>
      </c>
    </row>
    <row r="245" spans="1:41" s="1" customFormat="1" ht="76.5" hidden="1" x14ac:dyDescent="0.25">
      <c r="A245" s="43" t="s">
        <v>40</v>
      </c>
      <c r="B245" s="60" t="s">
        <v>41</v>
      </c>
      <c r="C245" s="76" t="s">
        <v>70</v>
      </c>
      <c r="D245" s="76" t="s">
        <v>70</v>
      </c>
      <c r="E245" s="76" t="s">
        <v>70</v>
      </c>
      <c r="F245" s="44" t="s">
        <v>641</v>
      </c>
      <c r="G245" s="43" t="s">
        <v>559</v>
      </c>
      <c r="H245" s="31">
        <v>0.1</v>
      </c>
      <c r="I245" s="259"/>
      <c r="J245" s="60"/>
      <c r="K245" s="60"/>
      <c r="L245" s="63">
        <v>0.2</v>
      </c>
      <c r="M245" s="60"/>
      <c r="N245" s="33">
        <v>0.8</v>
      </c>
      <c r="O245" s="60"/>
      <c r="P245" s="33"/>
      <c r="Q245" s="60"/>
      <c r="R245" s="33"/>
      <c r="S245" s="60"/>
      <c r="T245" s="33"/>
      <c r="U245" s="60"/>
      <c r="V245" s="60"/>
      <c r="W245" s="60"/>
      <c r="X245" s="60"/>
      <c r="Y245" s="60"/>
      <c r="Z245" s="60"/>
      <c r="AA245" s="60"/>
      <c r="AB245" s="60"/>
      <c r="AC245" s="60"/>
      <c r="AD245" s="33"/>
      <c r="AE245" s="60"/>
      <c r="AF245" s="33"/>
      <c r="AG245" s="60"/>
      <c r="AH245" s="31">
        <f t="shared" si="17"/>
        <v>1</v>
      </c>
      <c r="AI245" s="64">
        <v>44958</v>
      </c>
      <c r="AJ245" s="64">
        <v>45015</v>
      </c>
      <c r="AK245" s="43" t="s">
        <v>560</v>
      </c>
      <c r="AL245" s="43" t="s">
        <v>157</v>
      </c>
      <c r="AM245" s="43" t="s">
        <v>158</v>
      </c>
      <c r="AN245" s="43" t="s">
        <v>159</v>
      </c>
      <c r="AO245" s="43" t="s">
        <v>57</v>
      </c>
    </row>
    <row r="246" spans="1:41" s="28" customFormat="1" ht="75" hidden="1" customHeight="1" x14ac:dyDescent="0.25">
      <c r="A246" s="43" t="s">
        <v>40</v>
      </c>
      <c r="B246" s="60" t="s">
        <v>41</v>
      </c>
      <c r="C246" s="76" t="s">
        <v>70</v>
      </c>
      <c r="D246" s="76" t="s">
        <v>70</v>
      </c>
      <c r="E246" s="76" t="s">
        <v>70</v>
      </c>
      <c r="F246" s="44" t="s">
        <v>641</v>
      </c>
      <c r="G246" s="43" t="s">
        <v>621</v>
      </c>
      <c r="H246" s="31">
        <v>0.1</v>
      </c>
      <c r="I246" s="259"/>
      <c r="J246" s="43"/>
      <c r="K246" s="43"/>
      <c r="L246" s="43"/>
      <c r="M246" s="43"/>
      <c r="N246" s="57">
        <v>0.25</v>
      </c>
      <c r="O246" s="43"/>
      <c r="P246" s="43"/>
      <c r="Q246" s="43"/>
      <c r="R246" s="43"/>
      <c r="S246" s="43"/>
      <c r="T246" s="57">
        <v>0.25</v>
      </c>
      <c r="U246" s="43"/>
      <c r="V246" s="43"/>
      <c r="W246" s="43"/>
      <c r="X246" s="43"/>
      <c r="Y246" s="43"/>
      <c r="Z246" s="57">
        <v>0.25</v>
      </c>
      <c r="AA246" s="43"/>
      <c r="AB246" s="43"/>
      <c r="AC246" s="43"/>
      <c r="AD246" s="43"/>
      <c r="AE246" s="43"/>
      <c r="AF246" s="57">
        <v>0.25</v>
      </c>
      <c r="AG246" s="43"/>
      <c r="AH246" s="31">
        <f t="shared" si="17"/>
        <v>1</v>
      </c>
      <c r="AI246" s="64">
        <v>44986</v>
      </c>
      <c r="AJ246" s="64">
        <v>45291</v>
      </c>
      <c r="AK246" s="43" t="s">
        <v>102</v>
      </c>
      <c r="AL246" s="43" t="s">
        <v>703</v>
      </c>
      <c r="AM246" s="43" t="s">
        <v>549</v>
      </c>
      <c r="AN246" s="25" t="s">
        <v>47</v>
      </c>
      <c r="AO246" s="25" t="s">
        <v>57</v>
      </c>
    </row>
    <row r="247" spans="1:41" s="28" customFormat="1" ht="61.5" hidden="1" x14ac:dyDescent="0.25">
      <c r="A247" s="43" t="s">
        <v>40</v>
      </c>
      <c r="B247" s="60" t="s">
        <v>41</v>
      </c>
      <c r="C247" s="76" t="s">
        <v>70</v>
      </c>
      <c r="D247" s="76" t="s">
        <v>70</v>
      </c>
      <c r="E247" s="76" t="s">
        <v>70</v>
      </c>
      <c r="F247" s="44" t="s">
        <v>678</v>
      </c>
      <c r="G247" s="43" t="s">
        <v>679</v>
      </c>
      <c r="H247" s="31">
        <v>0.05</v>
      </c>
      <c r="I247" s="259"/>
      <c r="J247" s="43"/>
      <c r="K247" s="43"/>
      <c r="L247" s="43"/>
      <c r="M247" s="43"/>
      <c r="N247" s="57">
        <v>0.25</v>
      </c>
      <c r="O247" s="43"/>
      <c r="P247" s="43"/>
      <c r="Q247" s="43"/>
      <c r="R247" s="43"/>
      <c r="S247" s="43"/>
      <c r="T247" s="57">
        <v>0.25</v>
      </c>
      <c r="U247" s="43"/>
      <c r="V247" s="43"/>
      <c r="W247" s="43"/>
      <c r="X247" s="43"/>
      <c r="Y247" s="43"/>
      <c r="Z247" s="57">
        <v>0.25</v>
      </c>
      <c r="AA247" s="43"/>
      <c r="AB247" s="43"/>
      <c r="AC247" s="43"/>
      <c r="AD247" s="43"/>
      <c r="AE247" s="43"/>
      <c r="AF247" s="57">
        <v>0.25</v>
      </c>
      <c r="AG247" s="43"/>
      <c r="AH247" s="31">
        <f t="shared" si="17"/>
        <v>1</v>
      </c>
      <c r="AI247" s="64">
        <v>44986</v>
      </c>
      <c r="AJ247" s="64">
        <v>45291</v>
      </c>
      <c r="AK247" s="43" t="s">
        <v>728</v>
      </c>
      <c r="AL247" s="43" t="s">
        <v>157</v>
      </c>
      <c r="AM247" s="43" t="s">
        <v>158</v>
      </c>
      <c r="AN247" s="43" t="s">
        <v>159</v>
      </c>
      <c r="AO247" s="43" t="s">
        <v>57</v>
      </c>
    </row>
    <row r="248" spans="1:41" s="1" customFormat="1" ht="90" hidden="1" x14ac:dyDescent="0.25">
      <c r="A248" s="43" t="s">
        <v>40</v>
      </c>
      <c r="B248" s="60" t="s">
        <v>41</v>
      </c>
      <c r="C248" s="76" t="s">
        <v>70</v>
      </c>
      <c r="D248" s="76" t="s">
        <v>70</v>
      </c>
      <c r="E248" s="76" t="s">
        <v>70</v>
      </c>
      <c r="F248" s="44" t="s">
        <v>645</v>
      </c>
      <c r="G248" s="43" t="s">
        <v>570</v>
      </c>
      <c r="H248" s="31">
        <v>0.05</v>
      </c>
      <c r="I248" s="259"/>
      <c r="J248" s="31"/>
      <c r="K248" s="31"/>
      <c r="L248" s="31"/>
      <c r="M248" s="31"/>
      <c r="N248" s="57">
        <v>0.25</v>
      </c>
      <c r="O248" s="43"/>
      <c r="P248" s="43"/>
      <c r="Q248" s="43"/>
      <c r="R248" s="43"/>
      <c r="S248" s="43"/>
      <c r="T248" s="57">
        <v>0.25</v>
      </c>
      <c r="U248" s="43"/>
      <c r="V248" s="43"/>
      <c r="W248" s="43"/>
      <c r="X248" s="43"/>
      <c r="Y248" s="43"/>
      <c r="Z248" s="57">
        <v>0.25</v>
      </c>
      <c r="AA248" s="43"/>
      <c r="AB248" s="43"/>
      <c r="AC248" s="43"/>
      <c r="AD248" s="43"/>
      <c r="AE248" s="43"/>
      <c r="AF248" s="57">
        <v>0.25</v>
      </c>
      <c r="AG248" s="43"/>
      <c r="AH248" s="31">
        <f t="shared" si="17"/>
        <v>1</v>
      </c>
      <c r="AI248" s="64">
        <v>44986</v>
      </c>
      <c r="AJ248" s="64">
        <v>45291</v>
      </c>
      <c r="AK248" s="44" t="s">
        <v>571</v>
      </c>
      <c r="AL248" s="44" t="s">
        <v>55</v>
      </c>
      <c r="AM248" s="25" t="s">
        <v>525</v>
      </c>
      <c r="AN248" s="25" t="s">
        <v>57</v>
      </c>
      <c r="AO248" s="25" t="s">
        <v>57</v>
      </c>
    </row>
    <row r="249" spans="1:41" s="1" customFormat="1" ht="91.5" hidden="1" x14ac:dyDescent="0.25">
      <c r="A249" s="43" t="s">
        <v>40</v>
      </c>
      <c r="B249" s="60" t="s">
        <v>41</v>
      </c>
      <c r="C249" s="76" t="s">
        <v>70</v>
      </c>
      <c r="D249" s="76" t="s">
        <v>70</v>
      </c>
      <c r="E249" s="76" t="s">
        <v>70</v>
      </c>
      <c r="F249" s="44" t="s">
        <v>644</v>
      </c>
      <c r="G249" s="43" t="s">
        <v>568</v>
      </c>
      <c r="H249" s="31">
        <v>0.05</v>
      </c>
      <c r="I249" s="212">
        <f>+H249+H250+H251+H252+H253+H254+H255+H256+H257+H258+H259+H260+H261+H262+H263+H264+H265+H266</f>
        <v>1.0000000000000004</v>
      </c>
      <c r="J249" s="31"/>
      <c r="K249" s="31"/>
      <c r="L249" s="31">
        <v>0.2</v>
      </c>
      <c r="M249" s="31"/>
      <c r="N249" s="31">
        <v>0.3</v>
      </c>
      <c r="O249" s="31"/>
      <c r="P249" s="31">
        <v>0.3</v>
      </c>
      <c r="Q249" s="31"/>
      <c r="R249" s="31">
        <v>0.2</v>
      </c>
      <c r="S249" s="31"/>
      <c r="T249" s="31"/>
      <c r="U249" s="31"/>
      <c r="V249" s="31"/>
      <c r="W249" s="31"/>
      <c r="X249" s="31"/>
      <c r="Y249" s="31"/>
      <c r="Z249" s="31"/>
      <c r="AA249" s="31"/>
      <c r="AB249" s="31"/>
      <c r="AC249" s="31"/>
      <c r="AD249" s="31"/>
      <c r="AE249" s="31"/>
      <c r="AF249" s="31"/>
      <c r="AG249" s="31"/>
      <c r="AH249" s="31">
        <f t="shared" si="17"/>
        <v>1</v>
      </c>
      <c r="AI249" s="64">
        <v>44958</v>
      </c>
      <c r="AJ249" s="62">
        <v>45077</v>
      </c>
      <c r="AK249" s="44" t="s">
        <v>569</v>
      </c>
      <c r="AL249" s="44" t="s">
        <v>45</v>
      </c>
      <c r="AM249" s="43" t="s">
        <v>549</v>
      </c>
      <c r="AN249" s="25" t="s">
        <v>47</v>
      </c>
      <c r="AO249" s="25" t="s">
        <v>57</v>
      </c>
    </row>
    <row r="250" spans="1:41" s="28" customFormat="1" ht="105" hidden="1" customHeight="1" x14ac:dyDescent="0.25">
      <c r="A250" s="43" t="s">
        <v>40</v>
      </c>
      <c r="B250" s="60" t="s">
        <v>41</v>
      </c>
      <c r="C250" s="76" t="s">
        <v>70</v>
      </c>
      <c r="D250" s="76" t="s">
        <v>70</v>
      </c>
      <c r="E250" s="76" t="s">
        <v>70</v>
      </c>
      <c r="F250" s="44" t="s">
        <v>644</v>
      </c>
      <c r="G250" s="43" t="s">
        <v>585</v>
      </c>
      <c r="H250" s="31">
        <v>0.05</v>
      </c>
      <c r="I250" s="213"/>
      <c r="J250" s="60"/>
      <c r="K250" s="60"/>
      <c r="L250" s="60"/>
      <c r="M250" s="60"/>
      <c r="N250" s="63">
        <v>0.33</v>
      </c>
      <c r="O250" s="60"/>
      <c r="P250" s="63">
        <v>0.33</v>
      </c>
      <c r="Q250" s="60"/>
      <c r="R250" s="63">
        <v>0.34</v>
      </c>
      <c r="S250" s="60"/>
      <c r="T250" s="60"/>
      <c r="U250" s="60"/>
      <c r="V250" s="60"/>
      <c r="W250" s="60"/>
      <c r="X250" s="60"/>
      <c r="Y250" s="60"/>
      <c r="Z250" s="60"/>
      <c r="AA250" s="60"/>
      <c r="AB250" s="60"/>
      <c r="AC250" s="60"/>
      <c r="AD250" s="60"/>
      <c r="AE250" s="60"/>
      <c r="AF250" s="60"/>
      <c r="AG250" s="60"/>
      <c r="AH250" s="31">
        <f t="shared" si="17"/>
        <v>1</v>
      </c>
      <c r="AI250" s="64">
        <v>44986</v>
      </c>
      <c r="AJ250" s="64">
        <v>45077</v>
      </c>
      <c r="AK250" s="43" t="s">
        <v>586</v>
      </c>
      <c r="AL250" s="43" t="s">
        <v>703</v>
      </c>
      <c r="AM250" s="43" t="s">
        <v>549</v>
      </c>
      <c r="AN250" s="25" t="s">
        <v>47</v>
      </c>
      <c r="AO250" s="25" t="s">
        <v>57</v>
      </c>
    </row>
    <row r="251" spans="1:41" s="28" customFormat="1" ht="93.6" hidden="1" customHeight="1" x14ac:dyDescent="0.25">
      <c r="A251" s="43" t="s">
        <v>40</v>
      </c>
      <c r="B251" s="60" t="s">
        <v>41</v>
      </c>
      <c r="C251" s="76" t="s">
        <v>70</v>
      </c>
      <c r="D251" s="76" t="s">
        <v>70</v>
      </c>
      <c r="E251" s="76" t="s">
        <v>70</v>
      </c>
      <c r="F251" s="44" t="s">
        <v>639</v>
      </c>
      <c r="G251" s="43" t="s">
        <v>587</v>
      </c>
      <c r="H251" s="31">
        <v>0.05</v>
      </c>
      <c r="I251" s="213"/>
      <c r="J251" s="63">
        <v>0.1</v>
      </c>
      <c r="K251" s="60"/>
      <c r="L251" s="63">
        <v>0.1</v>
      </c>
      <c r="M251" s="60"/>
      <c r="N251" s="63">
        <v>0.1</v>
      </c>
      <c r="O251" s="60"/>
      <c r="P251" s="63">
        <v>0.1</v>
      </c>
      <c r="Q251" s="60"/>
      <c r="R251" s="63">
        <v>0.1</v>
      </c>
      <c r="S251" s="60"/>
      <c r="T251" s="63">
        <v>0.1</v>
      </c>
      <c r="U251" s="60"/>
      <c r="V251" s="63">
        <v>0.1</v>
      </c>
      <c r="W251" s="60"/>
      <c r="X251" s="63">
        <v>0.1</v>
      </c>
      <c r="Y251" s="60"/>
      <c r="Z251" s="63">
        <v>0.2</v>
      </c>
      <c r="AA251" s="60"/>
      <c r="AB251" s="60"/>
      <c r="AC251" s="60"/>
      <c r="AD251" s="60"/>
      <c r="AE251" s="60"/>
      <c r="AF251" s="60"/>
      <c r="AG251" s="60"/>
      <c r="AH251" s="31">
        <f t="shared" si="17"/>
        <v>1</v>
      </c>
      <c r="AI251" s="64">
        <v>44927</v>
      </c>
      <c r="AJ251" s="64">
        <v>45199</v>
      </c>
      <c r="AK251" s="43" t="s">
        <v>588</v>
      </c>
      <c r="AL251" s="43" t="s">
        <v>703</v>
      </c>
      <c r="AM251" s="43" t="s">
        <v>549</v>
      </c>
      <c r="AN251" s="25" t="s">
        <v>47</v>
      </c>
      <c r="AO251" s="25" t="s">
        <v>57</v>
      </c>
    </row>
    <row r="252" spans="1:41" s="28" customFormat="1" ht="110.1" hidden="1" customHeight="1" x14ac:dyDescent="0.25">
      <c r="A252" s="43" t="s">
        <v>40</v>
      </c>
      <c r="B252" s="60" t="s">
        <v>41</v>
      </c>
      <c r="C252" s="76" t="s">
        <v>70</v>
      </c>
      <c r="D252" s="76" t="s">
        <v>70</v>
      </c>
      <c r="E252" s="76" t="s">
        <v>70</v>
      </c>
      <c r="F252" s="44" t="s">
        <v>639</v>
      </c>
      <c r="G252" s="43" t="s">
        <v>548</v>
      </c>
      <c r="H252" s="31">
        <v>0.05</v>
      </c>
      <c r="I252" s="213"/>
      <c r="J252" s="60"/>
      <c r="K252" s="60"/>
      <c r="L252" s="60"/>
      <c r="M252" s="60"/>
      <c r="N252" s="60"/>
      <c r="O252" s="60"/>
      <c r="P252" s="63"/>
      <c r="Q252" s="60"/>
      <c r="R252" s="63"/>
      <c r="S252" s="60"/>
      <c r="T252" s="63">
        <v>1</v>
      </c>
      <c r="U252" s="60"/>
      <c r="V252" s="60"/>
      <c r="W252" s="60"/>
      <c r="X252" s="60"/>
      <c r="Y252" s="60"/>
      <c r="Z252" s="60"/>
      <c r="AA252" s="60"/>
      <c r="AB252" s="60"/>
      <c r="AC252" s="60"/>
      <c r="AD252" s="60"/>
      <c r="AE252" s="60"/>
      <c r="AF252" s="60"/>
      <c r="AG252" s="60"/>
      <c r="AH252" s="31">
        <f t="shared" si="17"/>
        <v>1</v>
      </c>
      <c r="AI252" s="64">
        <v>45078</v>
      </c>
      <c r="AJ252" s="64">
        <v>45107</v>
      </c>
      <c r="AK252" s="43" t="s">
        <v>102</v>
      </c>
      <c r="AL252" s="43" t="s">
        <v>703</v>
      </c>
      <c r="AM252" s="43" t="s">
        <v>549</v>
      </c>
      <c r="AN252" s="25" t="s">
        <v>47</v>
      </c>
      <c r="AO252" s="25" t="s">
        <v>57</v>
      </c>
    </row>
    <row r="253" spans="1:41" s="28" customFormat="1" ht="76.5" hidden="1" x14ac:dyDescent="0.25">
      <c r="A253" s="43" t="s">
        <v>40</v>
      </c>
      <c r="B253" s="60" t="s">
        <v>41</v>
      </c>
      <c r="C253" s="76" t="s">
        <v>70</v>
      </c>
      <c r="D253" s="76" t="s">
        <v>70</v>
      </c>
      <c r="E253" s="76" t="s">
        <v>70</v>
      </c>
      <c r="F253" s="44" t="s">
        <v>639</v>
      </c>
      <c r="G253" s="43" t="s">
        <v>550</v>
      </c>
      <c r="H253" s="31">
        <v>0.05</v>
      </c>
      <c r="I253" s="213"/>
      <c r="J253" s="60"/>
      <c r="K253" s="60"/>
      <c r="L253" s="60"/>
      <c r="M253" s="60"/>
      <c r="N253" s="60"/>
      <c r="O253" s="60"/>
      <c r="P253" s="63">
        <v>0.5</v>
      </c>
      <c r="Q253" s="60"/>
      <c r="R253" s="60"/>
      <c r="S253" s="60"/>
      <c r="T253" s="60"/>
      <c r="U253" s="60"/>
      <c r="V253" s="60"/>
      <c r="W253" s="60"/>
      <c r="X253" s="60"/>
      <c r="Y253" s="60"/>
      <c r="Z253" s="63">
        <v>0.5</v>
      </c>
      <c r="AA253" s="60"/>
      <c r="AB253" s="63"/>
      <c r="AC253" s="60"/>
      <c r="AD253" s="60"/>
      <c r="AE253" s="60"/>
      <c r="AF253" s="60"/>
      <c r="AG253" s="60"/>
      <c r="AH253" s="31">
        <f t="shared" si="17"/>
        <v>1</v>
      </c>
      <c r="AI253" s="64">
        <v>45017</v>
      </c>
      <c r="AJ253" s="64">
        <v>45199</v>
      </c>
      <c r="AK253" s="43" t="s">
        <v>551</v>
      </c>
      <c r="AL253" s="43" t="s">
        <v>703</v>
      </c>
      <c r="AM253" s="43" t="s">
        <v>549</v>
      </c>
      <c r="AN253" s="25" t="s">
        <v>47</v>
      </c>
      <c r="AO253" s="25" t="s">
        <v>57</v>
      </c>
    </row>
    <row r="254" spans="1:41" s="28" customFormat="1" ht="76.5" hidden="1" x14ac:dyDescent="0.25">
      <c r="A254" s="43" t="s">
        <v>40</v>
      </c>
      <c r="B254" s="60" t="s">
        <v>41</v>
      </c>
      <c r="C254" s="76" t="s">
        <v>70</v>
      </c>
      <c r="D254" s="76" t="s">
        <v>70</v>
      </c>
      <c r="E254" s="76" t="s">
        <v>70</v>
      </c>
      <c r="F254" s="44" t="s">
        <v>639</v>
      </c>
      <c r="G254" s="43" t="s">
        <v>552</v>
      </c>
      <c r="H254" s="31">
        <v>0.05</v>
      </c>
      <c r="I254" s="213"/>
      <c r="J254" s="60"/>
      <c r="K254" s="60"/>
      <c r="L254" s="60"/>
      <c r="M254" s="60"/>
      <c r="N254" s="63">
        <v>0.25</v>
      </c>
      <c r="O254" s="60"/>
      <c r="P254" s="60"/>
      <c r="Q254" s="60"/>
      <c r="R254" s="60"/>
      <c r="S254" s="60"/>
      <c r="T254" s="63">
        <v>0.25</v>
      </c>
      <c r="U254" s="60"/>
      <c r="V254" s="60"/>
      <c r="W254" s="60"/>
      <c r="X254" s="60"/>
      <c r="Y254" s="60"/>
      <c r="Z254" s="63">
        <v>0.25</v>
      </c>
      <c r="AA254" s="60"/>
      <c r="AB254" s="60"/>
      <c r="AC254" s="60"/>
      <c r="AD254" s="60"/>
      <c r="AE254" s="60"/>
      <c r="AF254" s="63">
        <v>0.25</v>
      </c>
      <c r="AG254" s="60"/>
      <c r="AH254" s="31">
        <f t="shared" si="17"/>
        <v>1</v>
      </c>
      <c r="AI254" s="64">
        <v>44986</v>
      </c>
      <c r="AJ254" s="64">
        <v>45291</v>
      </c>
      <c r="AK254" s="43" t="s">
        <v>553</v>
      </c>
      <c r="AL254" s="43" t="s">
        <v>703</v>
      </c>
      <c r="AM254" s="43" t="s">
        <v>549</v>
      </c>
      <c r="AN254" s="25" t="s">
        <v>47</v>
      </c>
      <c r="AO254" s="25" t="s">
        <v>57</v>
      </c>
    </row>
    <row r="255" spans="1:41" s="28" customFormat="1" ht="88.5" hidden="1" customHeight="1" x14ac:dyDescent="0.25">
      <c r="A255" s="43" t="s">
        <v>40</v>
      </c>
      <c r="B255" s="60" t="s">
        <v>41</v>
      </c>
      <c r="C255" s="50" t="s">
        <v>70</v>
      </c>
      <c r="D255" s="50" t="s">
        <v>70</v>
      </c>
      <c r="E255" s="50" t="s">
        <v>70</v>
      </c>
      <c r="F255" s="44" t="s">
        <v>639</v>
      </c>
      <c r="G255" s="43" t="s">
        <v>622</v>
      </c>
      <c r="H255" s="31">
        <v>0.1</v>
      </c>
      <c r="I255" s="213"/>
      <c r="J255" s="43"/>
      <c r="K255" s="43"/>
      <c r="L255" s="43"/>
      <c r="M255" s="43"/>
      <c r="N255" s="43"/>
      <c r="O255" s="43"/>
      <c r="P255" s="43"/>
      <c r="Q255" s="43"/>
      <c r="R255" s="57">
        <v>0.2</v>
      </c>
      <c r="S255" s="43"/>
      <c r="T255" s="57">
        <v>0.2</v>
      </c>
      <c r="U255" s="43"/>
      <c r="V255" s="57">
        <v>0.2</v>
      </c>
      <c r="W255" s="43"/>
      <c r="X255" s="57">
        <v>0.2</v>
      </c>
      <c r="Y255" s="43"/>
      <c r="Z255" s="57">
        <v>0.2</v>
      </c>
      <c r="AA255" s="43"/>
      <c r="AB255" s="43"/>
      <c r="AC255" s="43"/>
      <c r="AD255" s="43"/>
      <c r="AE255" s="43"/>
      <c r="AF255" s="43"/>
      <c r="AG255" s="43"/>
      <c r="AH255" s="26">
        <f t="shared" si="17"/>
        <v>1</v>
      </c>
      <c r="AI255" s="49">
        <v>45047</v>
      </c>
      <c r="AJ255" s="49">
        <v>45199</v>
      </c>
      <c r="AK255" s="43" t="s">
        <v>623</v>
      </c>
      <c r="AL255" s="43" t="s">
        <v>703</v>
      </c>
      <c r="AM255" s="43" t="s">
        <v>549</v>
      </c>
      <c r="AN255" s="25" t="s">
        <v>47</v>
      </c>
      <c r="AO255" s="25" t="s">
        <v>57</v>
      </c>
    </row>
    <row r="256" spans="1:41" s="1" customFormat="1" ht="76.5" hidden="1" x14ac:dyDescent="0.25">
      <c r="A256" s="43" t="s">
        <v>40</v>
      </c>
      <c r="B256" s="60" t="s">
        <v>41</v>
      </c>
      <c r="C256" s="47" t="s">
        <v>70</v>
      </c>
      <c r="D256" s="47" t="s">
        <v>70</v>
      </c>
      <c r="E256" s="47" t="s">
        <v>70</v>
      </c>
      <c r="F256" s="44" t="s">
        <v>639</v>
      </c>
      <c r="G256" s="47" t="s">
        <v>632</v>
      </c>
      <c r="H256" s="31">
        <v>0.1</v>
      </c>
      <c r="I256" s="213"/>
      <c r="J256" s="47" t="s">
        <v>127</v>
      </c>
      <c r="K256" s="47" t="s">
        <v>127</v>
      </c>
      <c r="L256" s="58">
        <v>0.2</v>
      </c>
      <c r="M256" s="47" t="s">
        <v>127</v>
      </c>
      <c r="N256" s="58">
        <v>0.2</v>
      </c>
      <c r="O256" s="47" t="s">
        <v>127</v>
      </c>
      <c r="P256" s="58">
        <v>0.2</v>
      </c>
      <c r="Q256" s="47" t="s">
        <v>127</v>
      </c>
      <c r="R256" s="58">
        <v>0.2</v>
      </c>
      <c r="S256" s="47" t="s">
        <v>127</v>
      </c>
      <c r="T256" s="58">
        <v>0.2</v>
      </c>
      <c r="U256" s="47" t="s">
        <v>127</v>
      </c>
      <c r="V256" s="47" t="s">
        <v>127</v>
      </c>
      <c r="W256" s="47" t="s">
        <v>127</v>
      </c>
      <c r="X256" s="47" t="s">
        <v>127</v>
      </c>
      <c r="Y256" s="47" t="s">
        <v>127</v>
      </c>
      <c r="Z256" s="47" t="s">
        <v>127</v>
      </c>
      <c r="AA256" s="47" t="s">
        <v>127</v>
      </c>
      <c r="AB256" s="47" t="s">
        <v>127</v>
      </c>
      <c r="AC256" s="47" t="s">
        <v>127</v>
      </c>
      <c r="AD256" s="47" t="s">
        <v>127</v>
      </c>
      <c r="AE256" s="47" t="s">
        <v>127</v>
      </c>
      <c r="AF256" s="47" t="s">
        <v>127</v>
      </c>
      <c r="AG256" s="47" t="s">
        <v>127</v>
      </c>
      <c r="AH256" s="58">
        <v>1</v>
      </c>
      <c r="AI256" s="59">
        <v>44958</v>
      </c>
      <c r="AJ256" s="59">
        <v>45107</v>
      </c>
      <c r="AK256" s="47" t="s">
        <v>633</v>
      </c>
      <c r="AL256" s="43" t="s">
        <v>703</v>
      </c>
      <c r="AM256" s="43" t="s">
        <v>549</v>
      </c>
      <c r="AN256" s="47" t="s">
        <v>47</v>
      </c>
      <c r="AO256" s="47" t="s">
        <v>57</v>
      </c>
    </row>
    <row r="257" spans="1:116" s="28" customFormat="1" ht="103.5" hidden="1" customHeight="1" x14ac:dyDescent="0.25">
      <c r="A257" s="43" t="s">
        <v>40</v>
      </c>
      <c r="B257" s="60" t="s">
        <v>41</v>
      </c>
      <c r="C257" s="76" t="s">
        <v>70</v>
      </c>
      <c r="D257" s="76" t="s">
        <v>70</v>
      </c>
      <c r="E257" s="76" t="s">
        <v>70</v>
      </c>
      <c r="F257" s="44" t="s">
        <v>650</v>
      </c>
      <c r="G257" s="43" t="s">
        <v>591</v>
      </c>
      <c r="H257" s="33">
        <v>0.04</v>
      </c>
      <c r="I257" s="213"/>
      <c r="J257" s="60"/>
      <c r="K257" s="60"/>
      <c r="L257" s="60"/>
      <c r="M257" s="60"/>
      <c r="N257" s="63">
        <v>0.1</v>
      </c>
      <c r="O257" s="60"/>
      <c r="P257" s="63">
        <v>0.2</v>
      </c>
      <c r="Q257" s="60"/>
      <c r="R257" s="63">
        <v>0.2</v>
      </c>
      <c r="S257" s="60"/>
      <c r="T257" s="63">
        <v>0.2</v>
      </c>
      <c r="U257" s="60"/>
      <c r="V257" s="63">
        <v>0.1</v>
      </c>
      <c r="W257" s="60"/>
      <c r="X257" s="63">
        <v>0.2</v>
      </c>
      <c r="Y257" s="60"/>
      <c r="Z257" s="60"/>
      <c r="AA257" s="60"/>
      <c r="AB257" s="60"/>
      <c r="AC257" s="60"/>
      <c r="AD257" s="60"/>
      <c r="AE257" s="60"/>
      <c r="AF257" s="60"/>
      <c r="AG257" s="60"/>
      <c r="AH257" s="31">
        <f t="shared" ref="AH257:AH264" si="18">+J257+L257+N257+P257+R257+T257+V257+X257+Z257+AB257+AD257+AF257</f>
        <v>1</v>
      </c>
      <c r="AI257" s="64">
        <v>44986</v>
      </c>
      <c r="AJ257" s="64">
        <v>45169</v>
      </c>
      <c r="AK257" s="44" t="s">
        <v>592</v>
      </c>
      <c r="AL257" s="43" t="s">
        <v>703</v>
      </c>
      <c r="AM257" s="43" t="s">
        <v>549</v>
      </c>
      <c r="AN257" s="25" t="s">
        <v>47</v>
      </c>
      <c r="AO257" s="25" t="s">
        <v>57</v>
      </c>
    </row>
    <row r="258" spans="1:116" s="1" customFormat="1" ht="88.5" hidden="1" customHeight="1" x14ac:dyDescent="0.25">
      <c r="A258" s="43" t="s">
        <v>40</v>
      </c>
      <c r="B258" s="60" t="s">
        <v>41</v>
      </c>
      <c r="C258" s="76" t="s">
        <v>70</v>
      </c>
      <c r="D258" s="76" t="s">
        <v>70</v>
      </c>
      <c r="E258" s="76" t="s">
        <v>70</v>
      </c>
      <c r="F258" s="44" t="s">
        <v>650</v>
      </c>
      <c r="G258" s="43" t="s">
        <v>668</v>
      </c>
      <c r="H258" s="33">
        <v>0.04</v>
      </c>
      <c r="I258" s="213"/>
      <c r="J258" s="31"/>
      <c r="K258" s="31"/>
      <c r="L258" s="31">
        <v>0.25</v>
      </c>
      <c r="M258" s="31"/>
      <c r="N258" s="31"/>
      <c r="O258" s="31"/>
      <c r="P258" s="31"/>
      <c r="Q258" s="31"/>
      <c r="R258" s="31">
        <v>0.25</v>
      </c>
      <c r="S258" s="31"/>
      <c r="T258" s="31"/>
      <c r="U258" s="31"/>
      <c r="V258" s="31"/>
      <c r="W258" s="31"/>
      <c r="X258" s="31">
        <v>0.25</v>
      </c>
      <c r="Y258" s="31"/>
      <c r="Z258" s="31"/>
      <c r="AA258" s="31"/>
      <c r="AB258" s="31"/>
      <c r="AC258" s="31"/>
      <c r="AD258" s="31">
        <v>0.25</v>
      </c>
      <c r="AE258" s="31"/>
      <c r="AF258" s="31"/>
      <c r="AG258" s="31"/>
      <c r="AH258" s="31">
        <f t="shared" si="18"/>
        <v>1</v>
      </c>
      <c r="AI258" s="64">
        <v>44958</v>
      </c>
      <c r="AJ258" s="62">
        <v>45260</v>
      </c>
      <c r="AK258" s="44" t="s">
        <v>575</v>
      </c>
      <c r="AL258" s="44" t="s">
        <v>45</v>
      </c>
      <c r="AM258" s="43" t="s">
        <v>549</v>
      </c>
      <c r="AN258" s="25" t="s">
        <v>47</v>
      </c>
      <c r="AO258" s="25" t="s">
        <v>57</v>
      </c>
    </row>
    <row r="259" spans="1:116" s="1" customFormat="1" ht="98.25" hidden="1" customHeight="1" x14ac:dyDescent="0.25">
      <c r="A259" s="43" t="s">
        <v>40</v>
      </c>
      <c r="B259" s="60" t="s">
        <v>41</v>
      </c>
      <c r="C259" s="76" t="s">
        <v>70</v>
      </c>
      <c r="D259" s="76" t="s">
        <v>70</v>
      </c>
      <c r="E259" s="76" t="s">
        <v>70</v>
      </c>
      <c r="F259" s="44" t="s">
        <v>650</v>
      </c>
      <c r="G259" s="43" t="s">
        <v>595</v>
      </c>
      <c r="H259" s="33">
        <v>0.04</v>
      </c>
      <c r="I259" s="213"/>
      <c r="J259" s="31"/>
      <c r="K259" s="31"/>
      <c r="L259" s="31"/>
      <c r="M259" s="31"/>
      <c r="N259" s="31">
        <v>0.33333000000000002</v>
      </c>
      <c r="O259" s="31"/>
      <c r="P259" s="31"/>
      <c r="Q259" s="31"/>
      <c r="R259" s="31"/>
      <c r="S259" s="31"/>
      <c r="T259" s="31"/>
      <c r="U259" s="31"/>
      <c r="V259" s="31">
        <v>0.33333000000000002</v>
      </c>
      <c r="W259" s="31"/>
      <c r="X259" s="31"/>
      <c r="Y259" s="31"/>
      <c r="Z259" s="31"/>
      <c r="AA259" s="31"/>
      <c r="AB259" s="31"/>
      <c r="AC259" s="31"/>
      <c r="AD259" s="31">
        <v>0.33333000000000002</v>
      </c>
      <c r="AE259" s="31"/>
      <c r="AF259" s="31"/>
      <c r="AG259" s="31"/>
      <c r="AH259" s="31">
        <f t="shared" si="18"/>
        <v>0.99999000000000005</v>
      </c>
      <c r="AI259" s="64">
        <v>44986</v>
      </c>
      <c r="AJ259" s="62">
        <v>45260</v>
      </c>
      <c r="AK259" s="44" t="s">
        <v>575</v>
      </c>
      <c r="AL259" s="44" t="s">
        <v>55</v>
      </c>
      <c r="AM259" s="25" t="s">
        <v>745</v>
      </c>
      <c r="AN259" s="25" t="s">
        <v>56</v>
      </c>
      <c r="AO259" s="25" t="s">
        <v>57</v>
      </c>
    </row>
    <row r="260" spans="1:116" s="28" customFormat="1" ht="94.5" hidden="1" customHeight="1" x14ac:dyDescent="0.25">
      <c r="A260" s="43" t="s">
        <v>40</v>
      </c>
      <c r="B260" s="60" t="s">
        <v>41</v>
      </c>
      <c r="C260" s="76" t="s">
        <v>70</v>
      </c>
      <c r="D260" s="76" t="s">
        <v>70</v>
      </c>
      <c r="E260" s="76" t="s">
        <v>70</v>
      </c>
      <c r="F260" s="44" t="s">
        <v>640</v>
      </c>
      <c r="G260" s="43" t="s">
        <v>554</v>
      </c>
      <c r="H260" s="31">
        <v>0.05</v>
      </c>
      <c r="I260" s="213"/>
      <c r="J260" s="60"/>
      <c r="K260" s="60"/>
      <c r="L260" s="60"/>
      <c r="M260" s="60"/>
      <c r="N260" s="60"/>
      <c r="O260" s="60"/>
      <c r="P260" s="63"/>
      <c r="Q260" s="60"/>
      <c r="R260" s="63">
        <v>0.5</v>
      </c>
      <c r="S260" s="60"/>
      <c r="T260" s="60"/>
      <c r="U260" s="60"/>
      <c r="V260" s="60"/>
      <c r="W260" s="60"/>
      <c r="X260" s="60"/>
      <c r="Y260" s="60"/>
      <c r="Z260" s="60"/>
      <c r="AA260" s="60"/>
      <c r="AB260" s="63">
        <v>0.5</v>
      </c>
      <c r="AC260" s="60"/>
      <c r="AD260" s="60"/>
      <c r="AE260" s="60"/>
      <c r="AF260" s="60"/>
      <c r="AG260" s="60"/>
      <c r="AH260" s="31">
        <f t="shared" si="18"/>
        <v>1</v>
      </c>
      <c r="AI260" s="64">
        <v>45047</v>
      </c>
      <c r="AJ260" s="64">
        <v>45230</v>
      </c>
      <c r="AK260" s="43" t="s">
        <v>551</v>
      </c>
      <c r="AL260" s="43" t="s">
        <v>703</v>
      </c>
      <c r="AM260" s="43" t="s">
        <v>549</v>
      </c>
      <c r="AN260" s="25" t="s">
        <v>47</v>
      </c>
      <c r="AO260" s="25" t="s">
        <v>57</v>
      </c>
    </row>
    <row r="261" spans="1:116" s="28" customFormat="1" ht="91.5" hidden="1" customHeight="1" x14ac:dyDescent="0.25">
      <c r="A261" s="43" t="s">
        <v>40</v>
      </c>
      <c r="B261" s="60" t="s">
        <v>41</v>
      </c>
      <c r="C261" s="76" t="s">
        <v>70</v>
      </c>
      <c r="D261" s="76" t="s">
        <v>70</v>
      </c>
      <c r="E261" s="76" t="s">
        <v>70</v>
      </c>
      <c r="F261" s="44" t="s">
        <v>640</v>
      </c>
      <c r="G261" s="43" t="s">
        <v>555</v>
      </c>
      <c r="H261" s="31">
        <v>0.05</v>
      </c>
      <c r="I261" s="213"/>
      <c r="J261" s="60"/>
      <c r="K261" s="60"/>
      <c r="L261" s="63">
        <v>0.5</v>
      </c>
      <c r="M261" s="60"/>
      <c r="N261" s="63">
        <v>0.5</v>
      </c>
      <c r="O261" s="60"/>
      <c r="P261" s="60"/>
      <c r="Q261" s="60"/>
      <c r="R261" s="60"/>
      <c r="S261" s="60"/>
      <c r="T261" s="60"/>
      <c r="U261" s="60"/>
      <c r="V261" s="60"/>
      <c r="W261" s="60"/>
      <c r="X261" s="60"/>
      <c r="Y261" s="60"/>
      <c r="Z261" s="60"/>
      <c r="AA261" s="60"/>
      <c r="AB261" s="60"/>
      <c r="AC261" s="60"/>
      <c r="AD261" s="60"/>
      <c r="AE261" s="60"/>
      <c r="AF261" s="60"/>
      <c r="AG261" s="60"/>
      <c r="AH261" s="31">
        <f t="shared" si="18"/>
        <v>1</v>
      </c>
      <c r="AI261" s="64">
        <v>44958</v>
      </c>
      <c r="AJ261" s="64">
        <v>45016</v>
      </c>
      <c r="AK261" s="43" t="s">
        <v>556</v>
      </c>
      <c r="AL261" s="43" t="s">
        <v>703</v>
      </c>
      <c r="AM261" s="43" t="s">
        <v>549</v>
      </c>
      <c r="AN261" s="25" t="s">
        <v>47</v>
      </c>
      <c r="AO261" s="25" t="s">
        <v>57</v>
      </c>
    </row>
    <row r="262" spans="1:116" s="28" customFormat="1" ht="108" hidden="1" customHeight="1" x14ac:dyDescent="0.25">
      <c r="A262" s="43" t="s">
        <v>40</v>
      </c>
      <c r="B262" s="60" t="s">
        <v>41</v>
      </c>
      <c r="C262" s="76" t="s">
        <v>70</v>
      </c>
      <c r="D262" s="76" t="s">
        <v>70</v>
      </c>
      <c r="E262" s="76" t="s">
        <v>70</v>
      </c>
      <c r="F262" s="44" t="s">
        <v>640</v>
      </c>
      <c r="G262" s="43" t="s">
        <v>557</v>
      </c>
      <c r="H262" s="31">
        <v>0.05</v>
      </c>
      <c r="I262" s="213"/>
      <c r="J262" s="60"/>
      <c r="K262" s="60"/>
      <c r="L262" s="60"/>
      <c r="M262" s="60"/>
      <c r="N262" s="60"/>
      <c r="O262" s="60"/>
      <c r="P262" s="63">
        <v>0.1</v>
      </c>
      <c r="Q262" s="60"/>
      <c r="R262" s="63">
        <v>0.1</v>
      </c>
      <c r="S262" s="60"/>
      <c r="T262" s="63">
        <v>0.1</v>
      </c>
      <c r="U262" s="60"/>
      <c r="V262" s="63">
        <v>0.1</v>
      </c>
      <c r="W262" s="60"/>
      <c r="X262" s="63">
        <v>0.1</v>
      </c>
      <c r="Y262" s="60"/>
      <c r="Z262" s="63">
        <v>0.1</v>
      </c>
      <c r="AA262" s="60"/>
      <c r="AB262" s="63">
        <v>0.15</v>
      </c>
      <c r="AC262" s="60"/>
      <c r="AD262" s="63">
        <v>0.1</v>
      </c>
      <c r="AE262" s="60"/>
      <c r="AF262" s="63">
        <v>0.15</v>
      </c>
      <c r="AG262" s="60"/>
      <c r="AH262" s="31">
        <f t="shared" si="18"/>
        <v>1</v>
      </c>
      <c r="AI262" s="64">
        <v>45017</v>
      </c>
      <c r="AJ262" s="64">
        <v>45291</v>
      </c>
      <c r="AK262" s="43" t="s">
        <v>558</v>
      </c>
      <c r="AL262" s="43" t="s">
        <v>703</v>
      </c>
      <c r="AM262" s="43" t="s">
        <v>535</v>
      </c>
      <c r="AN262" s="25" t="s">
        <v>536</v>
      </c>
      <c r="AO262" s="25" t="s">
        <v>57</v>
      </c>
    </row>
    <row r="263" spans="1:116" ht="96.75" hidden="1" customHeight="1" x14ac:dyDescent="0.25">
      <c r="A263" s="43" t="s">
        <v>40</v>
      </c>
      <c r="B263" s="60" t="s">
        <v>41</v>
      </c>
      <c r="C263" s="76" t="s">
        <v>70</v>
      </c>
      <c r="D263" s="76" t="s">
        <v>70</v>
      </c>
      <c r="E263" s="76" t="s">
        <v>70</v>
      </c>
      <c r="F263" s="44" t="s">
        <v>647</v>
      </c>
      <c r="G263" s="43" t="s">
        <v>669</v>
      </c>
      <c r="H263" s="31">
        <v>0.03</v>
      </c>
      <c r="I263" s="213"/>
      <c r="J263" s="31"/>
      <c r="K263" s="31"/>
      <c r="L263" s="31"/>
      <c r="M263" s="31"/>
      <c r="N263" s="31"/>
      <c r="O263" s="31"/>
      <c r="P263" s="31">
        <v>0.33329999999999999</v>
      </c>
      <c r="Q263" s="31"/>
      <c r="R263" s="31"/>
      <c r="S263" s="31"/>
      <c r="T263" s="31"/>
      <c r="U263" s="31"/>
      <c r="V263" s="31">
        <v>0.33329999999999999</v>
      </c>
      <c r="W263" s="31"/>
      <c r="X263" s="31"/>
      <c r="Y263" s="31"/>
      <c r="Z263" s="31"/>
      <c r="AA263" s="31"/>
      <c r="AB263" s="31"/>
      <c r="AC263" s="31"/>
      <c r="AD263" s="31">
        <v>0.33329999999999999</v>
      </c>
      <c r="AE263" s="31"/>
      <c r="AF263" s="31"/>
      <c r="AG263" s="31"/>
      <c r="AH263" s="31">
        <f t="shared" si="18"/>
        <v>0.99990000000000001</v>
      </c>
      <c r="AI263" s="64">
        <v>45017</v>
      </c>
      <c r="AJ263" s="62">
        <v>45260</v>
      </c>
      <c r="AK263" s="44" t="s">
        <v>580</v>
      </c>
      <c r="AL263" s="44" t="s">
        <v>45</v>
      </c>
      <c r="AM263" s="43" t="s">
        <v>549</v>
      </c>
      <c r="AN263" s="25" t="s">
        <v>47</v>
      </c>
      <c r="AO263" s="25" t="s">
        <v>57</v>
      </c>
    </row>
    <row r="264" spans="1:116" ht="102.75" hidden="1" customHeight="1" x14ac:dyDescent="0.25">
      <c r="A264" s="43" t="s">
        <v>40</v>
      </c>
      <c r="B264" s="60" t="s">
        <v>41</v>
      </c>
      <c r="C264" s="76" t="s">
        <v>70</v>
      </c>
      <c r="D264" s="76" t="s">
        <v>70</v>
      </c>
      <c r="E264" s="76" t="s">
        <v>70</v>
      </c>
      <c r="F264" s="44" t="s">
        <v>647</v>
      </c>
      <c r="G264" s="43" t="s">
        <v>581</v>
      </c>
      <c r="H264" s="31">
        <v>0.05</v>
      </c>
      <c r="I264" s="213"/>
      <c r="J264" s="31"/>
      <c r="K264" s="31"/>
      <c r="L264" s="31"/>
      <c r="M264" s="31"/>
      <c r="N264" s="31">
        <v>0.25</v>
      </c>
      <c r="O264" s="31"/>
      <c r="P264" s="31"/>
      <c r="Q264" s="31"/>
      <c r="R264" s="31"/>
      <c r="S264" s="31"/>
      <c r="T264" s="31">
        <v>0.25</v>
      </c>
      <c r="U264" s="31"/>
      <c r="V264" s="31"/>
      <c r="W264" s="31"/>
      <c r="X264" s="31"/>
      <c r="Y264" s="31"/>
      <c r="Z264" s="31">
        <v>0.25</v>
      </c>
      <c r="AA264" s="31"/>
      <c r="AB264" s="31"/>
      <c r="AC264" s="31"/>
      <c r="AD264" s="31"/>
      <c r="AE264" s="31"/>
      <c r="AF264" s="31">
        <v>0.25</v>
      </c>
      <c r="AG264" s="31"/>
      <c r="AH264" s="31">
        <f t="shared" si="18"/>
        <v>1</v>
      </c>
      <c r="AI264" s="64">
        <v>44986</v>
      </c>
      <c r="AJ264" s="62">
        <v>45291</v>
      </c>
      <c r="AK264" s="44" t="s">
        <v>582</v>
      </c>
      <c r="AL264" s="44" t="s">
        <v>45</v>
      </c>
      <c r="AM264" s="43" t="s">
        <v>549</v>
      </c>
      <c r="AN264" s="25" t="s">
        <v>47</v>
      </c>
      <c r="AO264" s="25" t="s">
        <v>57</v>
      </c>
    </row>
    <row r="265" spans="1:116" s="28" customFormat="1" ht="101.25" hidden="1" customHeight="1" x14ac:dyDescent="0.25">
      <c r="A265" s="43" t="s">
        <v>40</v>
      </c>
      <c r="B265" s="60" t="s">
        <v>41</v>
      </c>
      <c r="C265" s="76" t="s">
        <v>70</v>
      </c>
      <c r="D265" s="76" t="s">
        <v>70</v>
      </c>
      <c r="E265" s="76" t="s">
        <v>70</v>
      </c>
      <c r="F265" s="44" t="s">
        <v>647</v>
      </c>
      <c r="G265" s="43" t="s">
        <v>583</v>
      </c>
      <c r="H265" s="33">
        <v>0.05</v>
      </c>
      <c r="I265" s="213"/>
      <c r="J265" s="60"/>
      <c r="K265" s="60"/>
      <c r="L265" s="60"/>
      <c r="M265" s="60"/>
      <c r="N265" s="60"/>
      <c r="O265" s="60"/>
      <c r="P265" s="60"/>
      <c r="Q265" s="60"/>
      <c r="R265" s="60"/>
      <c r="S265" s="60"/>
      <c r="T265" s="63">
        <v>0.33</v>
      </c>
      <c r="U265" s="60"/>
      <c r="V265" s="63">
        <v>0.33</v>
      </c>
      <c r="W265" s="60"/>
      <c r="X265" s="63">
        <v>0.34</v>
      </c>
      <c r="Y265" s="60"/>
      <c r="Z265" s="60"/>
      <c r="AA265" s="60"/>
      <c r="AB265" s="60"/>
      <c r="AC265" s="60"/>
      <c r="AD265" s="60"/>
      <c r="AE265" s="60"/>
      <c r="AF265" s="60"/>
      <c r="AG265" s="60"/>
      <c r="AH265" s="31">
        <f>+J265+L265+N265+P265+R265+T265+V265+X265+Z265+AB265+AD265+AF265</f>
        <v>1</v>
      </c>
      <c r="AI265" s="64">
        <v>45078</v>
      </c>
      <c r="AJ265" s="64">
        <v>45169</v>
      </c>
      <c r="AK265" s="43" t="s">
        <v>584</v>
      </c>
      <c r="AL265" s="43" t="s">
        <v>703</v>
      </c>
      <c r="AM265" s="43" t="s">
        <v>549</v>
      </c>
      <c r="AN265" s="25" t="s">
        <v>47</v>
      </c>
      <c r="AO265" s="25" t="s">
        <v>57</v>
      </c>
    </row>
    <row r="266" spans="1:116" ht="115.5" hidden="1" customHeight="1" x14ac:dyDescent="0.25">
      <c r="A266" s="43" t="s">
        <v>40</v>
      </c>
      <c r="B266" s="60" t="s">
        <v>203</v>
      </c>
      <c r="C266" s="76" t="s">
        <v>70</v>
      </c>
      <c r="D266" s="60" t="s">
        <v>70</v>
      </c>
      <c r="E266" s="60" t="s">
        <v>70</v>
      </c>
      <c r="F266" s="44" t="s">
        <v>760</v>
      </c>
      <c r="G266" s="43" t="s">
        <v>539</v>
      </c>
      <c r="H266" s="33">
        <v>0.1</v>
      </c>
      <c r="I266" s="214"/>
      <c r="J266" s="33"/>
      <c r="K266" s="33"/>
      <c r="L266" s="33"/>
      <c r="M266" s="33"/>
      <c r="N266" s="33"/>
      <c r="O266" s="33"/>
      <c r="P266" s="33">
        <v>0.5</v>
      </c>
      <c r="Q266" s="33"/>
      <c r="R266" s="33"/>
      <c r="S266" s="33"/>
      <c r="T266" s="33"/>
      <c r="U266" s="33"/>
      <c r="V266" s="33"/>
      <c r="W266" s="33"/>
      <c r="X266" s="33"/>
      <c r="Y266" s="33"/>
      <c r="Z266" s="33"/>
      <c r="AA266" s="33"/>
      <c r="AB266" s="33">
        <v>0.5</v>
      </c>
      <c r="AC266" s="33"/>
      <c r="AD266" s="33"/>
      <c r="AE266" s="33"/>
      <c r="AF266" s="33"/>
      <c r="AG266" s="33"/>
      <c r="AH266" s="33">
        <f t="shared" ref="AH266" si="19">J266+L266+N266+P266+R266+T266+V266+X266+Z266+AB266+AD266+AF266</f>
        <v>1</v>
      </c>
      <c r="AI266" s="64">
        <v>45017</v>
      </c>
      <c r="AJ266" s="64">
        <v>45230</v>
      </c>
      <c r="AK266" s="43" t="s">
        <v>540</v>
      </c>
      <c r="AL266" s="43" t="s">
        <v>541</v>
      </c>
      <c r="AM266" s="43" t="s">
        <v>199</v>
      </c>
      <c r="AN266" s="43" t="s">
        <v>200</v>
      </c>
      <c r="AO266" s="43" t="s">
        <v>200</v>
      </c>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row>
    <row r="267" spans="1:116" ht="93.75" hidden="1" customHeight="1" x14ac:dyDescent="0.25">
      <c r="A267" s="43" t="s">
        <v>40</v>
      </c>
      <c r="B267" s="60" t="s">
        <v>41</v>
      </c>
      <c r="C267" s="76" t="s">
        <v>70</v>
      </c>
      <c r="D267" s="76" t="s">
        <v>70</v>
      </c>
      <c r="E267" s="76" t="s">
        <v>70</v>
      </c>
      <c r="F267" s="45" t="s">
        <v>648</v>
      </c>
      <c r="G267" s="43" t="s">
        <v>680</v>
      </c>
      <c r="H267" s="33">
        <v>0.5</v>
      </c>
      <c r="I267" s="240">
        <f>+H267+H268</f>
        <v>1</v>
      </c>
      <c r="J267" s="31">
        <v>1</v>
      </c>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f t="shared" ref="AH267" si="20">+J267+L267+N267+P267+R267+T267+V267+X267+Z267+AB267+AD267+AF267</f>
        <v>1</v>
      </c>
      <c r="AI267" s="64">
        <v>44928</v>
      </c>
      <c r="AJ267" s="62">
        <v>44957</v>
      </c>
      <c r="AK267" s="44" t="s">
        <v>729</v>
      </c>
      <c r="AL267" s="44" t="s">
        <v>429</v>
      </c>
      <c r="AM267" s="44" t="s">
        <v>525</v>
      </c>
      <c r="AN267" s="25" t="s">
        <v>430</v>
      </c>
      <c r="AO267" s="25" t="s">
        <v>57</v>
      </c>
    </row>
    <row r="268" spans="1:116" ht="90.75" hidden="1" customHeight="1" x14ac:dyDescent="0.25">
      <c r="A268" s="43" t="s">
        <v>40</v>
      </c>
      <c r="B268" s="60" t="s">
        <v>41</v>
      </c>
      <c r="C268" s="76" t="s">
        <v>70</v>
      </c>
      <c r="D268" s="76" t="s">
        <v>70</v>
      </c>
      <c r="E268" s="76" t="s">
        <v>70</v>
      </c>
      <c r="F268" s="45" t="s">
        <v>676</v>
      </c>
      <c r="G268" s="43" t="s">
        <v>677</v>
      </c>
      <c r="H268" s="33">
        <v>0.5</v>
      </c>
      <c r="I268" s="257"/>
      <c r="J268" s="31"/>
      <c r="K268" s="31"/>
      <c r="L268" s="31"/>
      <c r="M268" s="31"/>
      <c r="N268" s="31"/>
      <c r="O268" s="31"/>
      <c r="P268" s="31"/>
      <c r="Q268" s="31"/>
      <c r="R268" s="31"/>
      <c r="S268" s="31"/>
      <c r="T268" s="31"/>
      <c r="U268" s="31"/>
      <c r="V268" s="31"/>
      <c r="W268" s="31"/>
      <c r="X268" s="31">
        <v>0.5</v>
      </c>
      <c r="Y268" s="31"/>
      <c r="Z268" s="31">
        <v>0.5</v>
      </c>
      <c r="AA268" s="31"/>
      <c r="AB268" s="31"/>
      <c r="AC268" s="31"/>
      <c r="AD268" s="31"/>
      <c r="AE268" s="31"/>
      <c r="AF268" s="31"/>
      <c r="AG268" s="31"/>
      <c r="AH268" s="31">
        <f>+J268+L268+N268+P268+R268+T268+V268+X268+Z268+AB268+AD268+AF268</f>
        <v>1</v>
      </c>
      <c r="AI268" s="64">
        <v>45139</v>
      </c>
      <c r="AJ268" s="62">
        <v>45199</v>
      </c>
      <c r="AK268" s="44" t="s">
        <v>730</v>
      </c>
      <c r="AL268" s="44" t="s">
        <v>55</v>
      </c>
      <c r="AM268" s="44" t="s">
        <v>549</v>
      </c>
      <c r="AN268" s="25" t="s">
        <v>47</v>
      </c>
      <c r="AO268" s="25" t="s">
        <v>57</v>
      </c>
    </row>
    <row r="269" spans="1:116" ht="105" hidden="1" x14ac:dyDescent="0.25">
      <c r="A269" s="43" t="s">
        <v>40</v>
      </c>
      <c r="B269" s="60" t="s">
        <v>203</v>
      </c>
      <c r="C269" s="50" t="s">
        <v>70</v>
      </c>
      <c r="D269" s="43" t="s">
        <v>70</v>
      </c>
      <c r="E269" s="43" t="s">
        <v>70</v>
      </c>
      <c r="F269" s="44" t="s">
        <v>653</v>
      </c>
      <c r="G269" s="50" t="s">
        <v>624</v>
      </c>
      <c r="H269" s="33">
        <v>0.3</v>
      </c>
      <c r="I269" s="244">
        <f>+H269+H270+H271+H272+H273+H274+H275+H276+H277+H278+H279+H280+H281+H282</f>
        <v>1</v>
      </c>
      <c r="J269" s="26"/>
      <c r="K269" s="26"/>
      <c r="L269" s="26"/>
      <c r="M269" s="26"/>
      <c r="N269" s="26">
        <v>0.15</v>
      </c>
      <c r="O269" s="26"/>
      <c r="P269" s="26">
        <v>0.15</v>
      </c>
      <c r="Q269" s="48"/>
      <c r="R269" s="26">
        <v>0.12</v>
      </c>
      <c r="S269" s="48"/>
      <c r="T269" s="26">
        <v>0.1</v>
      </c>
      <c r="U269" s="48"/>
      <c r="V269" s="26">
        <v>0.12</v>
      </c>
      <c r="W269" s="48"/>
      <c r="X269" s="26">
        <v>0.12</v>
      </c>
      <c r="Y269" s="48"/>
      <c r="Z269" s="26">
        <v>0.12</v>
      </c>
      <c r="AA269" s="48"/>
      <c r="AB269" s="26">
        <v>0.12</v>
      </c>
      <c r="AC269" s="48"/>
      <c r="AD269" s="48"/>
      <c r="AE269" s="48"/>
      <c r="AF269" s="48"/>
      <c r="AG269" s="48"/>
      <c r="AH269" s="26">
        <f t="shared" ref="AH269" si="21">J269+L269+N269+P269+R269+T269+V269+X269+Z269+AB269+AD269+AF269</f>
        <v>1</v>
      </c>
      <c r="AI269" s="62">
        <v>45078</v>
      </c>
      <c r="AJ269" s="64">
        <v>45230</v>
      </c>
      <c r="AK269" s="50" t="s">
        <v>625</v>
      </c>
      <c r="AL269" s="43" t="s">
        <v>698</v>
      </c>
      <c r="AM269" s="43" t="s">
        <v>705</v>
      </c>
      <c r="AN269" s="43" t="s">
        <v>46</v>
      </c>
      <c r="AO269" s="25" t="s">
        <v>47</v>
      </c>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row>
    <row r="270" spans="1:116" ht="180" hidden="1" x14ac:dyDescent="0.25">
      <c r="A270" s="43" t="s">
        <v>40</v>
      </c>
      <c r="B270" s="60" t="s">
        <v>203</v>
      </c>
      <c r="C270" s="76" t="s">
        <v>70</v>
      </c>
      <c r="D270" s="60" t="s">
        <v>70</v>
      </c>
      <c r="E270" s="60" t="s">
        <v>70</v>
      </c>
      <c r="F270" s="44" t="s">
        <v>653</v>
      </c>
      <c r="G270" s="43" t="s">
        <v>607</v>
      </c>
      <c r="H270" s="33">
        <v>0.05</v>
      </c>
      <c r="I270" s="237"/>
      <c r="J270" s="31">
        <v>0.08</v>
      </c>
      <c r="K270" s="31"/>
      <c r="L270" s="31">
        <v>0.08</v>
      </c>
      <c r="M270" s="31"/>
      <c r="N270" s="31">
        <v>0.09</v>
      </c>
      <c r="O270" s="31"/>
      <c r="P270" s="31">
        <v>0.08</v>
      </c>
      <c r="Q270" s="31"/>
      <c r="R270" s="31">
        <v>0.08</v>
      </c>
      <c r="S270" s="31"/>
      <c r="T270" s="31">
        <v>0.09</v>
      </c>
      <c r="U270" s="31"/>
      <c r="V270" s="31">
        <v>0.08</v>
      </c>
      <c r="W270" s="31"/>
      <c r="X270" s="31">
        <v>0.08</v>
      </c>
      <c r="Y270" s="31"/>
      <c r="Z270" s="31">
        <v>0.09</v>
      </c>
      <c r="AA270" s="31"/>
      <c r="AB270" s="31">
        <v>0.08</v>
      </c>
      <c r="AC270" s="31"/>
      <c r="AD270" s="31">
        <v>0.08</v>
      </c>
      <c r="AE270" s="31"/>
      <c r="AF270" s="31">
        <v>0.09</v>
      </c>
      <c r="AG270" s="33"/>
      <c r="AH270" s="33">
        <f>J270+L270+N270+P270+R270+T270+V270+X270+Z270+AB270+AD270+AF270</f>
        <v>0.99999999999999978</v>
      </c>
      <c r="AI270" s="64">
        <v>44939</v>
      </c>
      <c r="AJ270" s="64">
        <v>45290</v>
      </c>
      <c r="AK270" s="43" t="s">
        <v>608</v>
      </c>
      <c r="AL270" s="43" t="s">
        <v>463</v>
      </c>
      <c r="AM270" s="43" t="s">
        <v>609</v>
      </c>
      <c r="AN270" s="25" t="s">
        <v>465</v>
      </c>
      <c r="AO270" s="25" t="s">
        <v>57</v>
      </c>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row>
    <row r="271" spans="1:116" ht="165" hidden="1" x14ac:dyDescent="0.25">
      <c r="A271" s="43" t="s">
        <v>40</v>
      </c>
      <c r="B271" s="60" t="s">
        <v>203</v>
      </c>
      <c r="C271" s="76" t="s">
        <v>70</v>
      </c>
      <c r="D271" s="60" t="s">
        <v>70</v>
      </c>
      <c r="E271" s="60" t="s">
        <v>70</v>
      </c>
      <c r="F271" s="44" t="s">
        <v>653</v>
      </c>
      <c r="G271" s="43" t="s">
        <v>610</v>
      </c>
      <c r="H271" s="33">
        <v>0.05</v>
      </c>
      <c r="I271" s="237"/>
      <c r="J271" s="31">
        <v>0.08</v>
      </c>
      <c r="K271" s="31"/>
      <c r="L271" s="31">
        <v>0.08</v>
      </c>
      <c r="M271" s="31"/>
      <c r="N271" s="31">
        <v>0.09</v>
      </c>
      <c r="O271" s="31"/>
      <c r="P271" s="31">
        <v>0.08</v>
      </c>
      <c r="Q271" s="31"/>
      <c r="R271" s="31">
        <v>0.08</v>
      </c>
      <c r="S271" s="31"/>
      <c r="T271" s="31">
        <v>0.09</v>
      </c>
      <c r="U271" s="31"/>
      <c r="V271" s="31">
        <v>0.08</v>
      </c>
      <c r="W271" s="31"/>
      <c r="X271" s="31">
        <v>0.08</v>
      </c>
      <c r="Y271" s="31"/>
      <c r="Z271" s="31">
        <v>0.09</v>
      </c>
      <c r="AA271" s="31"/>
      <c r="AB271" s="31">
        <v>0.08</v>
      </c>
      <c r="AC271" s="31"/>
      <c r="AD271" s="31">
        <v>0.08</v>
      </c>
      <c r="AE271" s="31"/>
      <c r="AF271" s="31">
        <v>0.09</v>
      </c>
      <c r="AG271" s="33"/>
      <c r="AH271" s="33">
        <f t="shared" ref="AH271:AH278" si="22">J271+L271+N271+P271+R271+T271+V271+X271+Z271+AB271+AD271+AF271</f>
        <v>0.99999999999999978</v>
      </c>
      <c r="AI271" s="64">
        <v>44939</v>
      </c>
      <c r="AJ271" s="64">
        <v>45290</v>
      </c>
      <c r="AK271" s="43" t="s">
        <v>608</v>
      </c>
      <c r="AL271" s="43" t="s">
        <v>287</v>
      </c>
      <c r="AM271" s="43" t="s">
        <v>708</v>
      </c>
      <c r="AN271" s="43" t="s">
        <v>708</v>
      </c>
      <c r="AO271" s="43" t="s">
        <v>160</v>
      </c>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row>
    <row r="272" spans="1:116" ht="165" hidden="1" x14ac:dyDescent="0.25">
      <c r="A272" s="43" t="s">
        <v>40</v>
      </c>
      <c r="B272" s="60" t="s">
        <v>203</v>
      </c>
      <c r="C272" s="76" t="s">
        <v>70</v>
      </c>
      <c r="D272" s="60" t="s">
        <v>70</v>
      </c>
      <c r="E272" s="60" t="s">
        <v>70</v>
      </c>
      <c r="F272" s="44" t="s">
        <v>653</v>
      </c>
      <c r="G272" s="43" t="s">
        <v>611</v>
      </c>
      <c r="H272" s="33">
        <v>0.05</v>
      </c>
      <c r="I272" s="237"/>
      <c r="J272" s="31">
        <v>0.08</v>
      </c>
      <c r="K272" s="31"/>
      <c r="L272" s="31">
        <v>0.08</v>
      </c>
      <c r="M272" s="31"/>
      <c r="N272" s="31">
        <v>0.09</v>
      </c>
      <c r="O272" s="31"/>
      <c r="P272" s="31">
        <v>0.08</v>
      </c>
      <c r="Q272" s="31"/>
      <c r="R272" s="31">
        <v>0.08</v>
      </c>
      <c r="S272" s="31"/>
      <c r="T272" s="31">
        <v>0.09</v>
      </c>
      <c r="U272" s="31"/>
      <c r="V272" s="31">
        <v>0.08</v>
      </c>
      <c r="W272" s="31"/>
      <c r="X272" s="31">
        <v>0.08</v>
      </c>
      <c r="Y272" s="31"/>
      <c r="Z272" s="31">
        <v>0.09</v>
      </c>
      <c r="AA272" s="31"/>
      <c r="AB272" s="31">
        <v>0.08</v>
      </c>
      <c r="AC272" s="31"/>
      <c r="AD272" s="31">
        <v>0.08</v>
      </c>
      <c r="AE272" s="31"/>
      <c r="AF272" s="31">
        <v>0.09</v>
      </c>
      <c r="AG272" s="33"/>
      <c r="AH272" s="33">
        <f t="shared" si="22"/>
        <v>0.99999999999999978</v>
      </c>
      <c r="AI272" s="64">
        <v>44939</v>
      </c>
      <c r="AJ272" s="64">
        <v>45290</v>
      </c>
      <c r="AK272" s="43" t="s">
        <v>608</v>
      </c>
      <c r="AL272" s="43" t="s">
        <v>429</v>
      </c>
      <c r="AM272" s="43" t="s">
        <v>612</v>
      </c>
      <c r="AN272" s="44" t="s">
        <v>711</v>
      </c>
      <c r="AO272" s="43" t="s">
        <v>430</v>
      </c>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row>
    <row r="273" spans="1:116" ht="165" hidden="1" x14ac:dyDescent="0.25">
      <c r="A273" s="43" t="s">
        <v>40</v>
      </c>
      <c r="B273" s="60" t="s">
        <v>203</v>
      </c>
      <c r="C273" s="76" t="s">
        <v>70</v>
      </c>
      <c r="D273" s="60" t="s">
        <v>70</v>
      </c>
      <c r="E273" s="60" t="s">
        <v>70</v>
      </c>
      <c r="F273" s="44" t="s">
        <v>653</v>
      </c>
      <c r="G273" s="43" t="s">
        <v>613</v>
      </c>
      <c r="H273" s="33">
        <v>0.02</v>
      </c>
      <c r="I273" s="237"/>
      <c r="J273" s="31">
        <v>0.08</v>
      </c>
      <c r="K273" s="31"/>
      <c r="L273" s="31">
        <v>0.08</v>
      </c>
      <c r="M273" s="31"/>
      <c r="N273" s="31">
        <v>0.09</v>
      </c>
      <c r="O273" s="31"/>
      <c r="P273" s="31">
        <v>0.08</v>
      </c>
      <c r="Q273" s="31"/>
      <c r="R273" s="31">
        <v>0.08</v>
      </c>
      <c r="S273" s="31"/>
      <c r="T273" s="31">
        <v>0.09</v>
      </c>
      <c r="U273" s="31"/>
      <c r="V273" s="31">
        <v>0.08</v>
      </c>
      <c r="W273" s="31"/>
      <c r="X273" s="31">
        <v>0.08</v>
      </c>
      <c r="Y273" s="31"/>
      <c r="Z273" s="31">
        <v>0.09</v>
      </c>
      <c r="AA273" s="31"/>
      <c r="AB273" s="31">
        <v>0.08</v>
      </c>
      <c r="AC273" s="31"/>
      <c r="AD273" s="31">
        <v>0.08</v>
      </c>
      <c r="AE273" s="31"/>
      <c r="AF273" s="31">
        <v>0.09</v>
      </c>
      <c r="AG273" s="33"/>
      <c r="AH273" s="33">
        <f t="shared" si="22"/>
        <v>0.99999999999999978</v>
      </c>
      <c r="AI273" s="64">
        <v>44939</v>
      </c>
      <c r="AJ273" s="64">
        <v>45290</v>
      </c>
      <c r="AK273" s="43" t="s">
        <v>608</v>
      </c>
      <c r="AL273" s="50" t="s">
        <v>351</v>
      </c>
      <c r="AM273" s="50" t="s">
        <v>753</v>
      </c>
      <c r="AN273" s="43" t="s">
        <v>614</v>
      </c>
      <c r="AO273" s="43" t="s">
        <v>160</v>
      </c>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row>
    <row r="274" spans="1:116" ht="180" hidden="1" x14ac:dyDescent="0.25">
      <c r="A274" s="43" t="s">
        <v>40</v>
      </c>
      <c r="B274" s="60" t="s">
        <v>203</v>
      </c>
      <c r="C274" s="76" t="s">
        <v>70</v>
      </c>
      <c r="D274" s="60" t="s">
        <v>70</v>
      </c>
      <c r="E274" s="60" t="s">
        <v>70</v>
      </c>
      <c r="F274" s="44" t="s">
        <v>653</v>
      </c>
      <c r="G274" s="43" t="s">
        <v>615</v>
      </c>
      <c r="H274" s="33">
        <v>0.02</v>
      </c>
      <c r="I274" s="237"/>
      <c r="J274" s="31">
        <v>0.08</v>
      </c>
      <c r="K274" s="31"/>
      <c r="L274" s="31">
        <v>0.08</v>
      </c>
      <c r="M274" s="31"/>
      <c r="N274" s="31">
        <v>0.09</v>
      </c>
      <c r="O274" s="31"/>
      <c r="P274" s="31">
        <v>0.08</v>
      </c>
      <c r="Q274" s="31"/>
      <c r="R274" s="31">
        <v>0.08</v>
      </c>
      <c r="S274" s="31"/>
      <c r="T274" s="31">
        <v>0.09</v>
      </c>
      <c r="U274" s="31"/>
      <c r="V274" s="31">
        <v>0.08</v>
      </c>
      <c r="W274" s="31"/>
      <c r="X274" s="31">
        <v>0.08</v>
      </c>
      <c r="Y274" s="31"/>
      <c r="Z274" s="31">
        <v>0.09</v>
      </c>
      <c r="AA274" s="31"/>
      <c r="AB274" s="31">
        <v>0.08</v>
      </c>
      <c r="AC274" s="31"/>
      <c r="AD274" s="31">
        <v>0.08</v>
      </c>
      <c r="AE274" s="31"/>
      <c r="AF274" s="31">
        <v>0.09</v>
      </c>
      <c r="AG274" s="33"/>
      <c r="AH274" s="33">
        <f t="shared" si="22"/>
        <v>0.99999999999999978</v>
      </c>
      <c r="AI274" s="64">
        <v>44939</v>
      </c>
      <c r="AJ274" s="64">
        <v>45290</v>
      </c>
      <c r="AK274" s="43" t="s">
        <v>608</v>
      </c>
      <c r="AL274" s="43" t="s">
        <v>381</v>
      </c>
      <c r="AM274" s="50" t="s">
        <v>382</v>
      </c>
      <c r="AN274" s="43" t="s">
        <v>713</v>
      </c>
      <c r="AO274" s="43" t="s">
        <v>160</v>
      </c>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row>
    <row r="275" spans="1:116" ht="134.1" hidden="1" customHeight="1" x14ac:dyDescent="0.25">
      <c r="A275" s="43" t="s">
        <v>40</v>
      </c>
      <c r="B275" s="60" t="s">
        <v>203</v>
      </c>
      <c r="C275" s="76" t="s">
        <v>70</v>
      </c>
      <c r="D275" s="60" t="s">
        <v>70</v>
      </c>
      <c r="E275" s="60" t="s">
        <v>70</v>
      </c>
      <c r="F275" s="44" t="s">
        <v>653</v>
      </c>
      <c r="G275" s="43" t="s">
        <v>616</v>
      </c>
      <c r="H275" s="33">
        <v>0.05</v>
      </c>
      <c r="I275" s="237"/>
      <c r="J275" s="31">
        <v>0.08</v>
      </c>
      <c r="K275" s="31"/>
      <c r="L275" s="31">
        <v>0.08</v>
      </c>
      <c r="M275" s="31"/>
      <c r="N275" s="31">
        <v>0.09</v>
      </c>
      <c r="O275" s="31"/>
      <c r="P275" s="31">
        <v>0.08</v>
      </c>
      <c r="Q275" s="31"/>
      <c r="R275" s="31">
        <v>0.08</v>
      </c>
      <c r="S275" s="31"/>
      <c r="T275" s="31">
        <v>0.09</v>
      </c>
      <c r="U275" s="31"/>
      <c r="V275" s="31">
        <v>0.08</v>
      </c>
      <c r="W275" s="31"/>
      <c r="X275" s="31">
        <v>0.08</v>
      </c>
      <c r="Y275" s="31"/>
      <c r="Z275" s="31">
        <v>0.09</v>
      </c>
      <c r="AA275" s="31"/>
      <c r="AB275" s="31">
        <v>0.08</v>
      </c>
      <c r="AC275" s="31"/>
      <c r="AD275" s="31">
        <v>0.08</v>
      </c>
      <c r="AE275" s="31"/>
      <c r="AF275" s="31">
        <v>0.09</v>
      </c>
      <c r="AG275" s="33"/>
      <c r="AH275" s="33">
        <f t="shared" si="22"/>
        <v>0.99999999999999978</v>
      </c>
      <c r="AI275" s="64">
        <v>44939</v>
      </c>
      <c r="AJ275" s="64">
        <v>45290</v>
      </c>
      <c r="AK275" s="43" t="s">
        <v>608</v>
      </c>
      <c r="AL275" s="43" t="s">
        <v>402</v>
      </c>
      <c r="AM275" s="43" t="s">
        <v>709</v>
      </c>
      <c r="AN275" s="25" t="s">
        <v>403</v>
      </c>
      <c r="AO275" s="43" t="s">
        <v>160</v>
      </c>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row>
    <row r="276" spans="1:116" ht="165" hidden="1" x14ac:dyDescent="0.25">
      <c r="A276" s="43" t="s">
        <v>40</v>
      </c>
      <c r="B276" s="60" t="s">
        <v>203</v>
      </c>
      <c r="C276" s="76" t="s">
        <v>70</v>
      </c>
      <c r="D276" s="60" t="s">
        <v>70</v>
      </c>
      <c r="E276" s="60" t="s">
        <v>70</v>
      </c>
      <c r="F276" s="44" t="s">
        <v>653</v>
      </c>
      <c r="G276" s="43" t="s">
        <v>617</v>
      </c>
      <c r="H276" s="33">
        <v>0.02</v>
      </c>
      <c r="I276" s="237"/>
      <c r="J276" s="31">
        <v>0.08</v>
      </c>
      <c r="K276" s="31"/>
      <c r="L276" s="31">
        <v>0.08</v>
      </c>
      <c r="M276" s="31"/>
      <c r="N276" s="31">
        <v>0.09</v>
      </c>
      <c r="O276" s="31"/>
      <c r="P276" s="31">
        <v>0.08</v>
      </c>
      <c r="Q276" s="31"/>
      <c r="R276" s="31">
        <v>0.08</v>
      </c>
      <c r="S276" s="31"/>
      <c r="T276" s="31">
        <v>0.09</v>
      </c>
      <c r="U276" s="31"/>
      <c r="V276" s="31">
        <v>0.08</v>
      </c>
      <c r="W276" s="31"/>
      <c r="X276" s="31">
        <v>0.08</v>
      </c>
      <c r="Y276" s="31"/>
      <c r="Z276" s="31">
        <v>0.09</v>
      </c>
      <c r="AA276" s="31"/>
      <c r="AB276" s="31">
        <v>0.08</v>
      </c>
      <c r="AC276" s="31"/>
      <c r="AD276" s="31">
        <v>0.08</v>
      </c>
      <c r="AE276" s="31"/>
      <c r="AF276" s="31">
        <v>0.09</v>
      </c>
      <c r="AG276" s="33"/>
      <c r="AH276" s="33">
        <f t="shared" si="22"/>
        <v>0.99999999999999978</v>
      </c>
      <c r="AI276" s="64">
        <v>44939</v>
      </c>
      <c r="AJ276" s="64">
        <v>45290</v>
      </c>
      <c r="AK276" s="43" t="s">
        <v>608</v>
      </c>
      <c r="AL276" s="43" t="s">
        <v>618</v>
      </c>
      <c r="AM276" s="43" t="s">
        <v>207</v>
      </c>
      <c r="AN276" s="25" t="s">
        <v>712</v>
      </c>
      <c r="AO276" s="25" t="s">
        <v>57</v>
      </c>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row>
    <row r="277" spans="1:116" ht="156" hidden="1" customHeight="1" x14ac:dyDescent="0.25">
      <c r="A277" s="43" t="s">
        <v>40</v>
      </c>
      <c r="B277" s="60" t="s">
        <v>203</v>
      </c>
      <c r="C277" s="76" t="s">
        <v>70</v>
      </c>
      <c r="D277" s="60" t="s">
        <v>70</v>
      </c>
      <c r="E277" s="60" t="s">
        <v>70</v>
      </c>
      <c r="F277" s="44" t="s">
        <v>653</v>
      </c>
      <c r="G277" s="43" t="s">
        <v>619</v>
      </c>
      <c r="H277" s="33">
        <v>0.02</v>
      </c>
      <c r="I277" s="237"/>
      <c r="J277" s="31">
        <v>0.08</v>
      </c>
      <c r="K277" s="31"/>
      <c r="L277" s="31">
        <v>0.08</v>
      </c>
      <c r="M277" s="31"/>
      <c r="N277" s="31">
        <v>0.09</v>
      </c>
      <c r="O277" s="31"/>
      <c r="P277" s="31">
        <v>0.08</v>
      </c>
      <c r="Q277" s="31"/>
      <c r="R277" s="31">
        <v>0.08</v>
      </c>
      <c r="S277" s="31"/>
      <c r="T277" s="31">
        <v>0.09</v>
      </c>
      <c r="U277" s="31"/>
      <c r="V277" s="31">
        <v>0.08</v>
      </c>
      <c r="W277" s="31"/>
      <c r="X277" s="31">
        <v>0.08</v>
      </c>
      <c r="Y277" s="31"/>
      <c r="Z277" s="31">
        <v>0.09</v>
      </c>
      <c r="AA277" s="31"/>
      <c r="AB277" s="31">
        <v>0.08</v>
      </c>
      <c r="AC277" s="31"/>
      <c r="AD277" s="31">
        <v>0.08</v>
      </c>
      <c r="AE277" s="31"/>
      <c r="AF277" s="31">
        <v>0.09</v>
      </c>
      <c r="AG277" s="33"/>
      <c r="AH277" s="33">
        <f t="shared" si="22"/>
        <v>0.99999999999999978</v>
      </c>
      <c r="AI277" s="64">
        <v>44939</v>
      </c>
      <c r="AJ277" s="64">
        <v>45290</v>
      </c>
      <c r="AK277" s="43" t="s">
        <v>608</v>
      </c>
      <c r="AL277" s="43" t="s">
        <v>239</v>
      </c>
      <c r="AM277" s="44" t="s">
        <v>240</v>
      </c>
      <c r="AN277" s="43" t="s">
        <v>241</v>
      </c>
      <c r="AO277" s="25" t="s">
        <v>57</v>
      </c>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row>
    <row r="278" spans="1:116" ht="150" hidden="1" x14ac:dyDescent="0.25">
      <c r="A278" s="43" t="s">
        <v>40</v>
      </c>
      <c r="B278" s="60" t="s">
        <v>203</v>
      </c>
      <c r="C278" s="76" t="s">
        <v>70</v>
      </c>
      <c r="D278" s="60" t="s">
        <v>70</v>
      </c>
      <c r="E278" s="60" t="s">
        <v>70</v>
      </c>
      <c r="F278" s="44" t="s">
        <v>653</v>
      </c>
      <c r="G278" s="43" t="s">
        <v>620</v>
      </c>
      <c r="H278" s="33">
        <v>0.02</v>
      </c>
      <c r="I278" s="237"/>
      <c r="J278" s="31">
        <v>0.08</v>
      </c>
      <c r="K278" s="31"/>
      <c r="L278" s="31">
        <v>0.08</v>
      </c>
      <c r="M278" s="31"/>
      <c r="N278" s="31">
        <v>0.09</v>
      </c>
      <c r="O278" s="31"/>
      <c r="P278" s="31">
        <v>0.08</v>
      </c>
      <c r="Q278" s="31"/>
      <c r="R278" s="31">
        <v>0.08</v>
      </c>
      <c r="S278" s="31"/>
      <c r="T278" s="31">
        <v>0.09</v>
      </c>
      <c r="U278" s="31"/>
      <c r="V278" s="31">
        <v>0.08</v>
      </c>
      <c r="W278" s="31"/>
      <c r="X278" s="31">
        <v>0.08</v>
      </c>
      <c r="Y278" s="31"/>
      <c r="Z278" s="31">
        <v>0.09</v>
      </c>
      <c r="AA278" s="31"/>
      <c r="AB278" s="31">
        <v>0.08</v>
      </c>
      <c r="AC278" s="31"/>
      <c r="AD278" s="31">
        <v>0.08</v>
      </c>
      <c r="AE278" s="31"/>
      <c r="AF278" s="31">
        <v>0.09</v>
      </c>
      <c r="AG278" s="33"/>
      <c r="AH278" s="33">
        <f t="shared" si="22"/>
        <v>0.99999999999999978</v>
      </c>
      <c r="AI278" s="64">
        <v>44939</v>
      </c>
      <c r="AJ278" s="64">
        <v>45290</v>
      </c>
      <c r="AK278" s="43" t="s">
        <v>608</v>
      </c>
      <c r="AL278" s="43" t="s">
        <v>221</v>
      </c>
      <c r="AM278" s="43" t="s">
        <v>222</v>
      </c>
      <c r="AN278" s="43" t="s">
        <v>223</v>
      </c>
      <c r="AO278" s="25" t="s">
        <v>57</v>
      </c>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row>
    <row r="279" spans="1:116" s="1" customFormat="1" ht="126" hidden="1" customHeight="1" x14ac:dyDescent="0.25">
      <c r="A279" s="43" t="s">
        <v>40</v>
      </c>
      <c r="B279" s="60" t="s">
        <v>41</v>
      </c>
      <c r="C279" s="76" t="s">
        <v>70</v>
      </c>
      <c r="D279" s="76" t="s">
        <v>70</v>
      </c>
      <c r="E279" s="76" t="s">
        <v>70</v>
      </c>
      <c r="F279" s="45" t="s">
        <v>652</v>
      </c>
      <c r="G279" s="43" t="s">
        <v>598</v>
      </c>
      <c r="H279" s="33">
        <v>0.1</v>
      </c>
      <c r="I279" s="237"/>
      <c r="J279" s="31"/>
      <c r="K279" s="31"/>
      <c r="L279" s="31"/>
      <c r="M279" s="31"/>
      <c r="N279" s="31"/>
      <c r="O279" s="31"/>
      <c r="P279" s="31"/>
      <c r="Q279" s="31"/>
      <c r="R279" s="31"/>
      <c r="S279" s="31"/>
      <c r="T279" s="31"/>
      <c r="U279" s="31"/>
      <c r="V279" s="31"/>
      <c r="W279" s="31"/>
      <c r="X279" s="31"/>
      <c r="Y279" s="31"/>
      <c r="Z279" s="31"/>
      <c r="AA279" s="31"/>
      <c r="AB279" s="31">
        <v>0.3</v>
      </c>
      <c r="AC279" s="31"/>
      <c r="AD279" s="31">
        <v>0.7</v>
      </c>
      <c r="AE279" s="31"/>
      <c r="AF279" s="31"/>
      <c r="AG279" s="31"/>
      <c r="AH279" s="31">
        <f t="shared" ref="AH279:AH292" si="23">+J279+L279+N279+P279+R279+T279+V279+X279+Z279+AB279+AD279+AF279</f>
        <v>1</v>
      </c>
      <c r="AI279" s="79">
        <v>45200</v>
      </c>
      <c r="AJ279" s="79">
        <v>45260</v>
      </c>
      <c r="AK279" s="44" t="s">
        <v>599</v>
      </c>
      <c r="AL279" s="43" t="s">
        <v>698</v>
      </c>
      <c r="AM279" s="43" t="s">
        <v>705</v>
      </c>
      <c r="AN279" s="25" t="s">
        <v>47</v>
      </c>
      <c r="AO279" s="25" t="s">
        <v>57</v>
      </c>
    </row>
    <row r="280" spans="1:116" s="1" customFormat="1" ht="102" hidden="1" customHeight="1" x14ac:dyDescent="0.25">
      <c r="A280" s="43" t="s">
        <v>40</v>
      </c>
      <c r="B280" s="60" t="s">
        <v>41</v>
      </c>
      <c r="C280" s="76" t="s">
        <v>70</v>
      </c>
      <c r="D280" s="76" t="s">
        <v>70</v>
      </c>
      <c r="E280" s="76" t="s">
        <v>70</v>
      </c>
      <c r="F280" s="44" t="s">
        <v>681</v>
      </c>
      <c r="G280" s="43" t="s">
        <v>566</v>
      </c>
      <c r="H280" s="31">
        <v>0.1</v>
      </c>
      <c r="I280" s="237"/>
      <c r="J280" s="31">
        <v>0.08</v>
      </c>
      <c r="K280" s="31"/>
      <c r="L280" s="31">
        <v>0.08</v>
      </c>
      <c r="M280" s="31"/>
      <c r="N280" s="31">
        <v>0.08</v>
      </c>
      <c r="O280" s="31"/>
      <c r="P280" s="31">
        <v>0.1</v>
      </c>
      <c r="Q280" s="31"/>
      <c r="R280" s="31">
        <v>0.08</v>
      </c>
      <c r="S280" s="31"/>
      <c r="T280" s="31">
        <v>0.08</v>
      </c>
      <c r="U280" s="31"/>
      <c r="V280" s="31">
        <v>0.08</v>
      </c>
      <c r="W280" s="31"/>
      <c r="X280" s="31">
        <v>0.1</v>
      </c>
      <c r="Y280" s="31"/>
      <c r="Z280" s="31">
        <v>0.08</v>
      </c>
      <c r="AA280" s="31"/>
      <c r="AB280" s="31">
        <v>0.08</v>
      </c>
      <c r="AC280" s="31"/>
      <c r="AD280" s="31">
        <v>0.08</v>
      </c>
      <c r="AE280" s="31"/>
      <c r="AF280" s="31">
        <v>0.08</v>
      </c>
      <c r="AG280" s="31"/>
      <c r="AH280" s="31">
        <f t="shared" si="23"/>
        <v>0.99999999999999978</v>
      </c>
      <c r="AI280" s="64">
        <v>44928</v>
      </c>
      <c r="AJ280" s="62">
        <v>45291</v>
      </c>
      <c r="AK280" s="43" t="s">
        <v>567</v>
      </c>
      <c r="AL280" s="44" t="s">
        <v>699</v>
      </c>
      <c r="AM280" s="25" t="s">
        <v>715</v>
      </c>
      <c r="AN280" s="25" t="s">
        <v>714</v>
      </c>
      <c r="AO280" s="25" t="s">
        <v>57</v>
      </c>
    </row>
    <row r="281" spans="1:116" s="1" customFormat="1" ht="102" hidden="1" customHeight="1" x14ac:dyDescent="0.25">
      <c r="A281" s="43" t="s">
        <v>40</v>
      </c>
      <c r="B281" s="60" t="s">
        <v>41</v>
      </c>
      <c r="C281" s="76" t="s">
        <v>70</v>
      </c>
      <c r="D281" s="76" t="s">
        <v>70</v>
      </c>
      <c r="E281" s="76" t="s">
        <v>70</v>
      </c>
      <c r="F281" s="44" t="s">
        <v>682</v>
      </c>
      <c r="G281" s="43" t="s">
        <v>691</v>
      </c>
      <c r="H281" s="31">
        <v>0.1</v>
      </c>
      <c r="I281" s="237"/>
      <c r="J281" s="31"/>
      <c r="K281" s="31"/>
      <c r="L281" s="31"/>
      <c r="M281" s="31"/>
      <c r="N281" s="31"/>
      <c r="O281" s="31"/>
      <c r="P281" s="31">
        <v>0.33329999999999999</v>
      </c>
      <c r="Q281" s="31"/>
      <c r="R281" s="31"/>
      <c r="S281" s="31"/>
      <c r="T281" s="31"/>
      <c r="U281" s="31"/>
      <c r="V281" s="31"/>
      <c r="W281" s="31"/>
      <c r="X281" s="31">
        <v>0.33329999999999999</v>
      </c>
      <c r="Y281" s="31"/>
      <c r="Z281" s="31"/>
      <c r="AA281" s="31"/>
      <c r="AB281" s="31"/>
      <c r="AC281" s="31"/>
      <c r="AD281" s="31"/>
      <c r="AE281" s="31"/>
      <c r="AF281" s="31">
        <v>0.33329999999999999</v>
      </c>
      <c r="AG281" s="31"/>
      <c r="AH281" s="31">
        <f t="shared" si="23"/>
        <v>0.99990000000000001</v>
      </c>
      <c r="AI281" s="64">
        <v>45017</v>
      </c>
      <c r="AJ281" s="62">
        <v>45291</v>
      </c>
      <c r="AK281" s="43" t="s">
        <v>731</v>
      </c>
      <c r="AL281" s="44" t="s">
        <v>732</v>
      </c>
      <c r="AM281" s="25" t="s">
        <v>733</v>
      </c>
      <c r="AN281" s="25" t="s">
        <v>47</v>
      </c>
      <c r="AO281" s="25" t="s">
        <v>57</v>
      </c>
    </row>
    <row r="282" spans="1:116" s="1" customFormat="1" ht="102" hidden="1" customHeight="1" x14ac:dyDescent="0.25">
      <c r="A282" s="43" t="s">
        <v>40</v>
      </c>
      <c r="B282" s="60" t="s">
        <v>41</v>
      </c>
      <c r="C282" s="76" t="s">
        <v>70</v>
      </c>
      <c r="D282" s="76" t="s">
        <v>70</v>
      </c>
      <c r="E282" s="76" t="s">
        <v>70</v>
      </c>
      <c r="F282" s="44" t="s">
        <v>683</v>
      </c>
      <c r="G282" s="43" t="s">
        <v>734</v>
      </c>
      <c r="H282" s="31">
        <v>0.1</v>
      </c>
      <c r="I282" s="237"/>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v>1</v>
      </c>
      <c r="AG282" s="31"/>
      <c r="AH282" s="31">
        <f t="shared" si="23"/>
        <v>1</v>
      </c>
      <c r="AI282" s="64">
        <v>45261</v>
      </c>
      <c r="AJ282" s="62">
        <v>45291</v>
      </c>
      <c r="AK282" s="43" t="s">
        <v>735</v>
      </c>
      <c r="AL282" s="43" t="s">
        <v>698</v>
      </c>
      <c r="AM282" s="43" t="s">
        <v>705</v>
      </c>
      <c r="AN282" s="25" t="s">
        <v>47</v>
      </c>
      <c r="AO282" s="25" t="s">
        <v>57</v>
      </c>
    </row>
    <row r="283" spans="1:116" s="1" customFormat="1" ht="102" hidden="1" customHeight="1" x14ac:dyDescent="0.25">
      <c r="A283" s="43" t="s">
        <v>40</v>
      </c>
      <c r="B283" s="60" t="s">
        <v>41</v>
      </c>
      <c r="C283" s="76" t="s">
        <v>70</v>
      </c>
      <c r="D283" s="76" t="s">
        <v>70</v>
      </c>
      <c r="E283" s="76" t="s">
        <v>70</v>
      </c>
      <c r="F283" s="44" t="s">
        <v>684</v>
      </c>
      <c r="G283" s="43" t="s">
        <v>692</v>
      </c>
      <c r="H283" s="31">
        <v>0.5</v>
      </c>
      <c r="I283" s="240">
        <f>+H283+H284</f>
        <v>1</v>
      </c>
      <c r="J283" s="31"/>
      <c r="K283" s="31"/>
      <c r="L283" s="31"/>
      <c r="M283" s="31"/>
      <c r="N283" s="31"/>
      <c r="O283" s="31"/>
      <c r="P283" s="31"/>
      <c r="Q283" s="31"/>
      <c r="R283" s="31">
        <v>0.4</v>
      </c>
      <c r="S283" s="31"/>
      <c r="T283" s="31">
        <v>0.6</v>
      </c>
      <c r="U283" s="31"/>
      <c r="V283" s="31"/>
      <c r="W283" s="31"/>
      <c r="X283" s="31"/>
      <c r="Y283" s="31"/>
      <c r="Z283" s="31"/>
      <c r="AA283" s="31"/>
      <c r="AB283" s="31"/>
      <c r="AC283" s="31"/>
      <c r="AD283" s="31"/>
      <c r="AE283" s="31"/>
      <c r="AF283" s="31"/>
      <c r="AG283" s="31"/>
      <c r="AH283" s="31">
        <f t="shared" si="23"/>
        <v>1</v>
      </c>
      <c r="AI283" s="64">
        <v>45047</v>
      </c>
      <c r="AJ283" s="62">
        <v>45107</v>
      </c>
      <c r="AK283" s="43" t="s">
        <v>736</v>
      </c>
      <c r="AL283" s="44" t="s">
        <v>55</v>
      </c>
      <c r="AM283" s="25" t="s">
        <v>745</v>
      </c>
      <c r="AN283" s="25" t="s">
        <v>56</v>
      </c>
      <c r="AO283" s="25" t="s">
        <v>57</v>
      </c>
    </row>
    <row r="284" spans="1:116" s="1" customFormat="1" ht="102" hidden="1" customHeight="1" x14ac:dyDescent="0.25">
      <c r="A284" s="43" t="s">
        <v>40</v>
      </c>
      <c r="B284" s="60" t="s">
        <v>41</v>
      </c>
      <c r="C284" s="76" t="s">
        <v>70</v>
      </c>
      <c r="D284" s="76" t="s">
        <v>70</v>
      </c>
      <c r="E284" s="76" t="s">
        <v>70</v>
      </c>
      <c r="F284" s="44" t="s">
        <v>685</v>
      </c>
      <c r="G284" s="43" t="s">
        <v>693</v>
      </c>
      <c r="H284" s="31">
        <v>0.5</v>
      </c>
      <c r="I284" s="258"/>
      <c r="J284" s="31"/>
      <c r="K284" s="31"/>
      <c r="L284" s="31"/>
      <c r="M284" s="31"/>
      <c r="N284" s="31"/>
      <c r="O284" s="31"/>
      <c r="P284" s="31"/>
      <c r="Q284" s="31"/>
      <c r="R284" s="31"/>
      <c r="S284" s="31"/>
      <c r="T284" s="31"/>
      <c r="U284" s="31"/>
      <c r="V284" s="31">
        <v>0.5</v>
      </c>
      <c r="W284" s="31"/>
      <c r="X284" s="31"/>
      <c r="Y284" s="31"/>
      <c r="Z284" s="31"/>
      <c r="AA284" s="31"/>
      <c r="AB284" s="31"/>
      <c r="AC284" s="31"/>
      <c r="AD284" s="31">
        <v>0.5</v>
      </c>
      <c r="AE284" s="31"/>
      <c r="AF284" s="31"/>
      <c r="AG284" s="31"/>
      <c r="AH284" s="31">
        <f t="shared" si="23"/>
        <v>1</v>
      </c>
      <c r="AI284" s="64">
        <v>45108</v>
      </c>
      <c r="AJ284" s="62">
        <v>45260</v>
      </c>
      <c r="AK284" s="43" t="s">
        <v>737</v>
      </c>
      <c r="AL284" s="44" t="s">
        <v>463</v>
      </c>
      <c r="AM284" s="25" t="s">
        <v>465</v>
      </c>
      <c r="AN284" s="25" t="s">
        <v>811</v>
      </c>
      <c r="AO284" s="25" t="s">
        <v>57</v>
      </c>
    </row>
    <row r="285" spans="1:116" s="1" customFormat="1" ht="77.25" hidden="1" x14ac:dyDescent="0.25">
      <c r="A285" s="43" t="s">
        <v>40</v>
      </c>
      <c r="B285" s="60" t="s">
        <v>41</v>
      </c>
      <c r="C285" s="76" t="s">
        <v>70</v>
      </c>
      <c r="D285" s="76" t="s">
        <v>70</v>
      </c>
      <c r="E285" s="76" t="s">
        <v>70</v>
      </c>
      <c r="F285" s="44" t="s">
        <v>638</v>
      </c>
      <c r="G285" s="43" t="s">
        <v>542</v>
      </c>
      <c r="H285" s="33">
        <v>0.1</v>
      </c>
      <c r="I285" s="240">
        <f>+H285+H286+H287+H288+H289+H290+H291+H292</f>
        <v>0.99999999999999989</v>
      </c>
      <c r="J285" s="31"/>
      <c r="K285" s="31"/>
      <c r="L285" s="31"/>
      <c r="M285" s="31"/>
      <c r="N285" s="31">
        <v>0.5</v>
      </c>
      <c r="O285" s="31"/>
      <c r="P285" s="31">
        <v>0.5</v>
      </c>
      <c r="Q285" s="31"/>
      <c r="R285" s="31"/>
      <c r="S285" s="31"/>
      <c r="T285" s="31"/>
      <c r="U285" s="31"/>
      <c r="V285" s="31"/>
      <c r="W285" s="31"/>
      <c r="X285" s="31"/>
      <c r="Y285" s="31"/>
      <c r="Z285" s="31"/>
      <c r="AA285" s="31"/>
      <c r="AB285" s="31"/>
      <c r="AC285" s="31"/>
      <c r="AD285" s="31"/>
      <c r="AE285" s="31"/>
      <c r="AF285" s="31"/>
      <c r="AG285" s="31"/>
      <c r="AH285" s="31">
        <f t="shared" si="23"/>
        <v>1</v>
      </c>
      <c r="AI285" s="64">
        <v>44986</v>
      </c>
      <c r="AJ285" s="62">
        <v>45046</v>
      </c>
      <c r="AK285" s="43" t="s">
        <v>543</v>
      </c>
      <c r="AL285" s="44" t="s">
        <v>45</v>
      </c>
      <c r="AM285" s="44" t="s">
        <v>707</v>
      </c>
      <c r="AN285" s="25" t="s">
        <v>47</v>
      </c>
      <c r="AO285" s="25" t="s">
        <v>57</v>
      </c>
    </row>
    <row r="286" spans="1:116" s="1" customFormat="1" ht="77.25" hidden="1" x14ac:dyDescent="0.25">
      <c r="A286" s="43" t="s">
        <v>40</v>
      </c>
      <c r="B286" s="60" t="s">
        <v>41</v>
      </c>
      <c r="C286" s="76" t="s">
        <v>70</v>
      </c>
      <c r="D286" s="76" t="s">
        <v>70</v>
      </c>
      <c r="E286" s="76" t="s">
        <v>70</v>
      </c>
      <c r="F286" s="44" t="s">
        <v>638</v>
      </c>
      <c r="G286" s="43" t="s">
        <v>666</v>
      </c>
      <c r="H286" s="33">
        <v>0.1</v>
      </c>
      <c r="I286" s="257"/>
      <c r="J286" s="31"/>
      <c r="K286" s="31"/>
      <c r="L286" s="31">
        <v>1</v>
      </c>
      <c r="M286" s="31"/>
      <c r="N286" s="31"/>
      <c r="O286" s="31"/>
      <c r="P286" s="31"/>
      <c r="Q286" s="31"/>
      <c r="R286" s="31"/>
      <c r="S286" s="31"/>
      <c r="T286" s="31"/>
      <c r="U286" s="31"/>
      <c r="V286" s="31"/>
      <c r="W286" s="31"/>
      <c r="X286" s="31"/>
      <c r="Y286" s="31"/>
      <c r="Z286" s="31"/>
      <c r="AA286" s="31"/>
      <c r="AB286" s="31"/>
      <c r="AC286" s="31"/>
      <c r="AD286" s="31"/>
      <c r="AE286" s="31"/>
      <c r="AF286" s="31"/>
      <c r="AG286" s="31"/>
      <c r="AH286" s="31">
        <f t="shared" si="23"/>
        <v>1</v>
      </c>
      <c r="AI286" s="64">
        <v>44958</v>
      </c>
      <c r="AJ286" s="62">
        <v>44985</v>
      </c>
      <c r="AK286" s="43" t="s">
        <v>545</v>
      </c>
      <c r="AL286" s="44" t="s">
        <v>45</v>
      </c>
      <c r="AM286" s="44" t="s">
        <v>707</v>
      </c>
      <c r="AN286" s="25" t="s">
        <v>47</v>
      </c>
      <c r="AO286" s="25" t="s">
        <v>57</v>
      </c>
    </row>
    <row r="287" spans="1:116" s="1" customFormat="1" ht="77.25" hidden="1" x14ac:dyDescent="0.25">
      <c r="A287" s="43" t="s">
        <v>40</v>
      </c>
      <c r="B287" s="60" t="s">
        <v>41</v>
      </c>
      <c r="C287" s="76" t="s">
        <v>70</v>
      </c>
      <c r="D287" s="76" t="s">
        <v>70</v>
      </c>
      <c r="E287" s="76" t="s">
        <v>70</v>
      </c>
      <c r="F287" s="44" t="s">
        <v>638</v>
      </c>
      <c r="G287" s="43" t="s">
        <v>667</v>
      </c>
      <c r="H287" s="33">
        <v>0.1</v>
      </c>
      <c r="I287" s="257"/>
      <c r="J287" s="31"/>
      <c r="K287" s="31"/>
      <c r="L287" s="31">
        <v>0.15</v>
      </c>
      <c r="M287" s="31"/>
      <c r="N287" s="31"/>
      <c r="O287" s="31"/>
      <c r="P287" s="31">
        <v>0.15</v>
      </c>
      <c r="Q287" s="31"/>
      <c r="R287" s="31"/>
      <c r="S287" s="31"/>
      <c r="T287" s="31">
        <v>0.15</v>
      </c>
      <c r="U287" s="31"/>
      <c r="V287" s="31"/>
      <c r="W287" s="31"/>
      <c r="X287" s="31">
        <v>0.15</v>
      </c>
      <c r="Y287" s="31"/>
      <c r="Z287" s="31"/>
      <c r="AA287" s="31"/>
      <c r="AB287" s="31">
        <v>0.15</v>
      </c>
      <c r="AC287" s="31"/>
      <c r="AD287" s="31"/>
      <c r="AE287" s="31"/>
      <c r="AF287" s="31">
        <v>0.25</v>
      </c>
      <c r="AG287" s="31"/>
      <c r="AH287" s="31">
        <f t="shared" si="23"/>
        <v>1</v>
      </c>
      <c r="AI287" s="64">
        <v>44958</v>
      </c>
      <c r="AJ287" s="62">
        <v>45291</v>
      </c>
      <c r="AK287" s="43" t="s">
        <v>727</v>
      </c>
      <c r="AL287" s="44" t="s">
        <v>45</v>
      </c>
      <c r="AM287" s="44" t="s">
        <v>707</v>
      </c>
      <c r="AN287" s="25" t="s">
        <v>47</v>
      </c>
      <c r="AO287" s="25" t="s">
        <v>57</v>
      </c>
    </row>
    <row r="288" spans="1:116" s="28" customFormat="1" ht="77.25" hidden="1" x14ac:dyDescent="0.25">
      <c r="A288" s="43" t="s">
        <v>40</v>
      </c>
      <c r="B288" s="60" t="s">
        <v>41</v>
      </c>
      <c r="C288" s="76" t="s">
        <v>70</v>
      </c>
      <c r="D288" s="76" t="s">
        <v>70</v>
      </c>
      <c r="E288" s="76" t="s">
        <v>70</v>
      </c>
      <c r="F288" s="44" t="s">
        <v>638</v>
      </c>
      <c r="G288" s="44" t="s">
        <v>546</v>
      </c>
      <c r="H288" s="31">
        <v>0.2</v>
      </c>
      <c r="I288" s="257"/>
      <c r="J288" s="31"/>
      <c r="K288" s="31"/>
      <c r="L288" s="31"/>
      <c r="M288" s="31"/>
      <c r="N288" s="31">
        <v>0.25</v>
      </c>
      <c r="O288" s="31"/>
      <c r="P288" s="31"/>
      <c r="Q288" s="31"/>
      <c r="R288" s="31"/>
      <c r="S288" s="31"/>
      <c r="T288" s="31">
        <v>0.25</v>
      </c>
      <c r="U288" s="31"/>
      <c r="V288" s="56"/>
      <c r="W288" s="31"/>
      <c r="X288" s="31"/>
      <c r="Y288" s="31"/>
      <c r="Z288" s="31">
        <v>0.25</v>
      </c>
      <c r="AA288" s="31"/>
      <c r="AB288" s="56"/>
      <c r="AC288" s="31"/>
      <c r="AD288" s="31"/>
      <c r="AE288" s="31"/>
      <c r="AF288" s="31">
        <v>0.25</v>
      </c>
      <c r="AG288" s="31"/>
      <c r="AH288" s="31">
        <f t="shared" si="23"/>
        <v>1</v>
      </c>
      <c r="AI288" s="64">
        <v>44986</v>
      </c>
      <c r="AJ288" s="62">
        <v>45291</v>
      </c>
      <c r="AK288" s="26" t="s">
        <v>547</v>
      </c>
      <c r="AL288" s="44" t="s">
        <v>94</v>
      </c>
      <c r="AM288" s="44" t="s">
        <v>95</v>
      </c>
      <c r="AN288" s="25" t="s">
        <v>47</v>
      </c>
      <c r="AO288" s="25" t="s">
        <v>57</v>
      </c>
    </row>
    <row r="289" spans="1:41" s="1" customFormat="1" ht="102" hidden="1" customHeight="1" x14ac:dyDescent="0.25">
      <c r="A289" s="43" t="s">
        <v>40</v>
      </c>
      <c r="B289" s="60" t="s">
        <v>41</v>
      </c>
      <c r="C289" s="76" t="s">
        <v>70</v>
      </c>
      <c r="D289" s="76" t="s">
        <v>70</v>
      </c>
      <c r="E289" s="76" t="s">
        <v>70</v>
      </c>
      <c r="F289" s="44" t="s">
        <v>686</v>
      </c>
      <c r="G289" s="43" t="s">
        <v>696</v>
      </c>
      <c r="H289" s="31">
        <v>0.2</v>
      </c>
      <c r="I289" s="257"/>
      <c r="J289" s="31"/>
      <c r="K289" s="31"/>
      <c r="L289" s="31"/>
      <c r="M289" s="31"/>
      <c r="N289" s="31"/>
      <c r="O289" s="31"/>
      <c r="P289" s="31">
        <v>0.33329999999999999</v>
      </c>
      <c r="Q289" s="31"/>
      <c r="R289" s="31"/>
      <c r="S289" s="31"/>
      <c r="T289" s="31"/>
      <c r="U289" s="31"/>
      <c r="V289" s="31"/>
      <c r="W289" s="31"/>
      <c r="X289" s="31">
        <v>0.33329999999999999</v>
      </c>
      <c r="Y289" s="31"/>
      <c r="Z289" s="31"/>
      <c r="AA289" s="31"/>
      <c r="AB289" s="31"/>
      <c r="AC289" s="31"/>
      <c r="AD289" s="31"/>
      <c r="AE289" s="31"/>
      <c r="AF289" s="31">
        <v>0.33329999999999999</v>
      </c>
      <c r="AG289" s="31"/>
      <c r="AH289" s="31">
        <f t="shared" si="23"/>
        <v>0.99990000000000001</v>
      </c>
      <c r="AI289" s="64">
        <v>45017</v>
      </c>
      <c r="AJ289" s="62">
        <v>45275</v>
      </c>
      <c r="AK289" s="43" t="s">
        <v>738</v>
      </c>
      <c r="AL289" s="44" t="s">
        <v>45</v>
      </c>
      <c r="AM289" s="44" t="s">
        <v>707</v>
      </c>
      <c r="AN289" s="25" t="s">
        <v>47</v>
      </c>
      <c r="AO289" s="25" t="s">
        <v>57</v>
      </c>
    </row>
    <row r="290" spans="1:41" s="1" customFormat="1" ht="102" hidden="1" customHeight="1" x14ac:dyDescent="0.25">
      <c r="A290" s="43" t="s">
        <v>40</v>
      </c>
      <c r="B290" s="60" t="s">
        <v>41</v>
      </c>
      <c r="C290" s="76" t="s">
        <v>70</v>
      </c>
      <c r="D290" s="76" t="s">
        <v>70</v>
      </c>
      <c r="E290" s="76" t="s">
        <v>70</v>
      </c>
      <c r="F290" s="44" t="s">
        <v>687</v>
      </c>
      <c r="G290" s="43" t="s">
        <v>695</v>
      </c>
      <c r="H290" s="31">
        <v>0.1</v>
      </c>
      <c r="I290" s="257"/>
      <c r="J290" s="31"/>
      <c r="K290" s="31"/>
      <c r="L290" s="31"/>
      <c r="M290" s="31"/>
      <c r="N290" s="31">
        <v>0.25</v>
      </c>
      <c r="O290" s="31"/>
      <c r="P290" s="31"/>
      <c r="Q290" s="31"/>
      <c r="R290" s="31"/>
      <c r="S290" s="31"/>
      <c r="T290" s="31">
        <v>0.25</v>
      </c>
      <c r="U290" s="31"/>
      <c r="V290" s="56"/>
      <c r="W290" s="31"/>
      <c r="X290" s="31"/>
      <c r="Y290" s="31"/>
      <c r="Z290" s="31">
        <v>0.25</v>
      </c>
      <c r="AA290" s="31"/>
      <c r="AB290" s="56"/>
      <c r="AC290" s="31"/>
      <c r="AD290" s="31"/>
      <c r="AE290" s="31"/>
      <c r="AF290" s="31">
        <v>0.25</v>
      </c>
      <c r="AG290" s="31"/>
      <c r="AH290" s="31">
        <f>+J290+L290+N290+P290+R290+T290+V290+X290+Z290+AB290+AD290+AF290</f>
        <v>1</v>
      </c>
      <c r="AI290" s="64">
        <v>44986</v>
      </c>
      <c r="AJ290" s="62">
        <v>45291</v>
      </c>
      <c r="AK290" s="43" t="s">
        <v>739</v>
      </c>
      <c r="AL290" s="44" t="s">
        <v>45</v>
      </c>
      <c r="AM290" s="44" t="s">
        <v>707</v>
      </c>
      <c r="AN290" s="25" t="s">
        <v>47</v>
      </c>
      <c r="AO290" s="25" t="s">
        <v>57</v>
      </c>
    </row>
    <row r="291" spans="1:41" s="1" customFormat="1" ht="102" hidden="1" customHeight="1" x14ac:dyDescent="0.25">
      <c r="A291" s="43" t="s">
        <v>40</v>
      </c>
      <c r="B291" s="60" t="s">
        <v>41</v>
      </c>
      <c r="C291" s="76" t="s">
        <v>70</v>
      </c>
      <c r="D291" s="76" t="s">
        <v>70</v>
      </c>
      <c r="E291" s="76" t="s">
        <v>70</v>
      </c>
      <c r="F291" s="44" t="s">
        <v>688</v>
      </c>
      <c r="G291" s="43" t="s">
        <v>761</v>
      </c>
      <c r="H291" s="31">
        <v>0.1</v>
      </c>
      <c r="I291" s="257"/>
      <c r="J291" s="31"/>
      <c r="K291" s="31"/>
      <c r="L291" s="31"/>
      <c r="M291" s="31"/>
      <c r="N291" s="31"/>
      <c r="O291" s="31"/>
      <c r="P291" s="31"/>
      <c r="Q291" s="31"/>
      <c r="R291" s="31"/>
      <c r="S291" s="31"/>
      <c r="T291" s="31">
        <v>1</v>
      </c>
      <c r="U291" s="31"/>
      <c r="V291" s="31"/>
      <c r="W291" s="31"/>
      <c r="X291" s="31"/>
      <c r="Y291" s="31"/>
      <c r="Z291" s="31"/>
      <c r="AA291" s="31"/>
      <c r="AB291" s="31"/>
      <c r="AC291" s="31"/>
      <c r="AD291" s="31"/>
      <c r="AE291" s="31"/>
      <c r="AF291" s="31"/>
      <c r="AG291" s="31"/>
      <c r="AH291" s="31">
        <f t="shared" si="23"/>
        <v>1</v>
      </c>
      <c r="AI291" s="64">
        <v>45078</v>
      </c>
      <c r="AJ291" s="62">
        <v>45107</v>
      </c>
      <c r="AK291" s="43" t="s">
        <v>740</v>
      </c>
      <c r="AL291" s="44" t="s">
        <v>45</v>
      </c>
      <c r="AM291" s="44" t="s">
        <v>707</v>
      </c>
      <c r="AN291" s="25" t="s">
        <v>47</v>
      </c>
      <c r="AO291" s="25" t="s">
        <v>57</v>
      </c>
    </row>
    <row r="292" spans="1:41" s="1" customFormat="1" ht="102" hidden="1" customHeight="1" x14ac:dyDescent="0.25">
      <c r="A292" s="43" t="s">
        <v>40</v>
      </c>
      <c r="B292" s="60" t="s">
        <v>41</v>
      </c>
      <c r="C292" s="76" t="s">
        <v>70</v>
      </c>
      <c r="D292" s="76" t="s">
        <v>70</v>
      </c>
      <c r="E292" s="76" t="s">
        <v>70</v>
      </c>
      <c r="F292" s="44" t="s">
        <v>689</v>
      </c>
      <c r="G292" s="43" t="s">
        <v>694</v>
      </c>
      <c r="H292" s="31">
        <v>0.1</v>
      </c>
      <c r="I292" s="258"/>
      <c r="J292" s="31"/>
      <c r="K292" s="31"/>
      <c r="L292" s="31"/>
      <c r="M292" s="31"/>
      <c r="N292" s="31"/>
      <c r="O292" s="31"/>
      <c r="P292" s="31"/>
      <c r="Q292" s="31"/>
      <c r="R292" s="31"/>
      <c r="S292" s="31"/>
      <c r="T292" s="31"/>
      <c r="U292" s="31"/>
      <c r="V292" s="31">
        <v>1</v>
      </c>
      <c r="W292" s="31"/>
      <c r="X292" s="31"/>
      <c r="Y292" s="31"/>
      <c r="Z292" s="31"/>
      <c r="AA292" s="31"/>
      <c r="AB292" s="31"/>
      <c r="AC292" s="31"/>
      <c r="AD292" s="31"/>
      <c r="AE292" s="31"/>
      <c r="AF292" s="31"/>
      <c r="AG292" s="31"/>
      <c r="AH292" s="31">
        <f t="shared" si="23"/>
        <v>1</v>
      </c>
      <c r="AI292" s="64">
        <v>45108</v>
      </c>
      <c r="AJ292" s="62">
        <v>45138</v>
      </c>
      <c r="AK292" s="43" t="s">
        <v>741</v>
      </c>
      <c r="AL292" s="44" t="s">
        <v>55</v>
      </c>
      <c r="AM292" s="44" t="s">
        <v>745</v>
      </c>
      <c r="AN292" s="25" t="s">
        <v>56</v>
      </c>
      <c r="AO292" s="25" t="s">
        <v>57</v>
      </c>
    </row>
    <row r="293" spans="1:41" s="1" customFormat="1" ht="77.25" hidden="1" x14ac:dyDescent="0.25">
      <c r="A293" s="43" t="s">
        <v>40</v>
      </c>
      <c r="B293" s="60" t="s">
        <v>41</v>
      </c>
      <c r="C293" s="76" t="s">
        <v>70</v>
      </c>
      <c r="D293" s="76" t="s">
        <v>70</v>
      </c>
      <c r="E293" s="76" t="s">
        <v>70</v>
      </c>
      <c r="F293" s="44" t="s">
        <v>690</v>
      </c>
      <c r="G293" s="43" t="s">
        <v>523</v>
      </c>
      <c r="H293" s="33">
        <v>0.1</v>
      </c>
      <c r="I293" s="212">
        <f>+H293+H294+H295+H296+H297+H298</f>
        <v>1</v>
      </c>
      <c r="J293" s="31"/>
      <c r="K293" s="31"/>
      <c r="L293" s="31">
        <v>0.33329999999999999</v>
      </c>
      <c r="M293" s="31"/>
      <c r="N293" s="31"/>
      <c r="O293" s="31"/>
      <c r="P293" s="31"/>
      <c r="Q293" s="31"/>
      <c r="R293" s="31"/>
      <c r="S293" s="31"/>
      <c r="T293" s="31"/>
      <c r="U293" s="31"/>
      <c r="V293" s="31">
        <v>0.33329999999999999</v>
      </c>
      <c r="W293" s="31"/>
      <c r="X293" s="31"/>
      <c r="Y293" s="31"/>
      <c r="Z293" s="31"/>
      <c r="AA293" s="31"/>
      <c r="AB293" s="31"/>
      <c r="AC293" s="31"/>
      <c r="AD293" s="31"/>
      <c r="AE293" s="31"/>
      <c r="AF293" s="31">
        <v>0.33329999999999999</v>
      </c>
      <c r="AG293" s="31"/>
      <c r="AH293" s="31">
        <v>0.99990000000000001</v>
      </c>
      <c r="AI293" s="62">
        <v>44958</v>
      </c>
      <c r="AJ293" s="62">
        <v>45291</v>
      </c>
      <c r="AK293" s="44" t="s">
        <v>524</v>
      </c>
      <c r="AL293" s="44" t="s">
        <v>55</v>
      </c>
      <c r="AM293" s="44" t="s">
        <v>745</v>
      </c>
      <c r="AN293" s="25" t="s">
        <v>56</v>
      </c>
      <c r="AO293" s="25" t="s">
        <v>57</v>
      </c>
    </row>
    <row r="294" spans="1:41" s="1" customFormat="1" ht="97.5" hidden="1" customHeight="1" x14ac:dyDescent="0.25">
      <c r="A294" s="43" t="s">
        <v>40</v>
      </c>
      <c r="B294" s="60" t="s">
        <v>41</v>
      </c>
      <c r="C294" s="76" t="s">
        <v>70</v>
      </c>
      <c r="D294" s="76" t="s">
        <v>70</v>
      </c>
      <c r="E294" s="76" t="s">
        <v>70</v>
      </c>
      <c r="F294" s="44" t="s">
        <v>635</v>
      </c>
      <c r="G294" s="43" t="s">
        <v>526</v>
      </c>
      <c r="H294" s="33">
        <v>0.2</v>
      </c>
      <c r="I294" s="213"/>
      <c r="J294" s="31"/>
      <c r="K294" s="31"/>
      <c r="L294" s="31"/>
      <c r="M294" s="31"/>
      <c r="N294" s="31"/>
      <c r="O294" s="31"/>
      <c r="P294" s="31"/>
      <c r="Q294" s="31"/>
      <c r="R294" s="31"/>
      <c r="S294" s="31"/>
      <c r="T294" s="31"/>
      <c r="U294" s="31"/>
      <c r="V294" s="31"/>
      <c r="W294" s="31"/>
      <c r="X294" s="31"/>
      <c r="Y294" s="31"/>
      <c r="Z294" s="31"/>
      <c r="AA294" s="31"/>
      <c r="AB294" s="31"/>
      <c r="AC294" s="31"/>
      <c r="AD294" s="31">
        <v>0.5</v>
      </c>
      <c r="AE294" s="31"/>
      <c r="AF294" s="31">
        <v>0.5</v>
      </c>
      <c r="AG294" s="31"/>
      <c r="AH294" s="31">
        <v>1</v>
      </c>
      <c r="AI294" s="64">
        <v>45231</v>
      </c>
      <c r="AJ294" s="62">
        <v>45291</v>
      </c>
      <c r="AK294" s="44" t="s">
        <v>527</v>
      </c>
      <c r="AL294" s="44" t="s">
        <v>55</v>
      </c>
      <c r="AM294" s="44" t="s">
        <v>745</v>
      </c>
      <c r="AN294" s="25" t="s">
        <v>56</v>
      </c>
      <c r="AO294" s="25" t="s">
        <v>57</v>
      </c>
    </row>
    <row r="295" spans="1:41" s="1" customFormat="1" ht="77.25" hidden="1" x14ac:dyDescent="0.25">
      <c r="A295" s="43" t="s">
        <v>40</v>
      </c>
      <c r="B295" s="60" t="s">
        <v>41</v>
      </c>
      <c r="C295" s="76" t="s">
        <v>70</v>
      </c>
      <c r="D295" s="76" t="s">
        <v>70</v>
      </c>
      <c r="E295" s="76" t="s">
        <v>70</v>
      </c>
      <c r="F295" s="44" t="s">
        <v>634</v>
      </c>
      <c r="G295" s="43" t="s">
        <v>528</v>
      </c>
      <c r="H295" s="33">
        <v>0.1</v>
      </c>
      <c r="I295" s="213"/>
      <c r="J295" s="31">
        <v>1</v>
      </c>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v>1</v>
      </c>
      <c r="AI295" s="64">
        <v>44928</v>
      </c>
      <c r="AJ295" s="62">
        <v>44957</v>
      </c>
      <c r="AK295" s="44" t="s">
        <v>529</v>
      </c>
      <c r="AL295" s="44" t="s">
        <v>55</v>
      </c>
      <c r="AM295" s="44" t="s">
        <v>745</v>
      </c>
      <c r="AN295" s="25" t="s">
        <v>56</v>
      </c>
      <c r="AO295" s="25" t="s">
        <v>57</v>
      </c>
    </row>
    <row r="296" spans="1:41" s="1" customFormat="1" ht="113.25" hidden="1" customHeight="1" x14ac:dyDescent="0.25">
      <c r="A296" s="43" t="s">
        <v>40</v>
      </c>
      <c r="B296" s="60" t="s">
        <v>41</v>
      </c>
      <c r="C296" s="76" t="s">
        <v>70</v>
      </c>
      <c r="D296" s="76" t="s">
        <v>70</v>
      </c>
      <c r="E296" s="76" t="s">
        <v>70</v>
      </c>
      <c r="F296" s="44" t="s">
        <v>634</v>
      </c>
      <c r="G296" s="43" t="s">
        <v>530</v>
      </c>
      <c r="H296" s="33">
        <v>0.2</v>
      </c>
      <c r="I296" s="213"/>
      <c r="J296" s="31"/>
      <c r="K296" s="31"/>
      <c r="L296" s="31">
        <v>1</v>
      </c>
      <c r="M296" s="31"/>
      <c r="N296" s="31"/>
      <c r="O296" s="31"/>
      <c r="P296" s="31"/>
      <c r="Q296" s="31"/>
      <c r="R296" s="31"/>
      <c r="S296" s="31"/>
      <c r="T296" s="31"/>
      <c r="U296" s="31"/>
      <c r="V296" s="31"/>
      <c r="W296" s="31"/>
      <c r="X296" s="31"/>
      <c r="Y296" s="31"/>
      <c r="Z296" s="31"/>
      <c r="AA296" s="31"/>
      <c r="AB296" s="31"/>
      <c r="AC296" s="31"/>
      <c r="AD296" s="31"/>
      <c r="AE296" s="31"/>
      <c r="AF296" s="31"/>
      <c r="AG296" s="31"/>
      <c r="AH296" s="31">
        <v>1</v>
      </c>
      <c r="AI296" s="64">
        <v>44958</v>
      </c>
      <c r="AJ296" s="62">
        <v>44985</v>
      </c>
      <c r="AK296" s="44" t="s">
        <v>531</v>
      </c>
      <c r="AL296" s="44" t="s">
        <v>55</v>
      </c>
      <c r="AM296" s="44" t="s">
        <v>745</v>
      </c>
      <c r="AN296" s="25" t="s">
        <v>56</v>
      </c>
      <c r="AO296" s="25" t="s">
        <v>57</v>
      </c>
    </row>
    <row r="297" spans="1:41" s="1" customFormat="1" ht="92.25" hidden="1" customHeight="1" x14ac:dyDescent="0.25">
      <c r="A297" s="43" t="s">
        <v>40</v>
      </c>
      <c r="B297" s="60" t="s">
        <v>41</v>
      </c>
      <c r="C297" s="76" t="s">
        <v>70</v>
      </c>
      <c r="D297" s="76" t="s">
        <v>70</v>
      </c>
      <c r="E297" s="76" t="s">
        <v>70</v>
      </c>
      <c r="F297" s="44" t="s">
        <v>637</v>
      </c>
      <c r="G297" s="43" t="s">
        <v>532</v>
      </c>
      <c r="H297" s="33">
        <v>0.2</v>
      </c>
      <c r="I297" s="213"/>
      <c r="J297" s="31"/>
      <c r="K297" s="31"/>
      <c r="L297" s="31">
        <v>0.09</v>
      </c>
      <c r="M297" s="31"/>
      <c r="N297" s="31">
        <v>0.09</v>
      </c>
      <c r="O297" s="31"/>
      <c r="P297" s="31">
        <v>0.09</v>
      </c>
      <c r="Q297" s="31"/>
      <c r="R297" s="31">
        <v>0.09</v>
      </c>
      <c r="S297" s="31"/>
      <c r="T297" s="31">
        <v>0.09</v>
      </c>
      <c r="U297" s="31"/>
      <c r="V297" s="31">
        <v>0.09</v>
      </c>
      <c r="W297" s="31"/>
      <c r="X297" s="31">
        <v>0.09</v>
      </c>
      <c r="Y297" s="31"/>
      <c r="Z297" s="31">
        <v>0.09</v>
      </c>
      <c r="AA297" s="31"/>
      <c r="AB297" s="31">
        <v>0.09</v>
      </c>
      <c r="AC297" s="31"/>
      <c r="AD297" s="31">
        <v>0.09</v>
      </c>
      <c r="AE297" s="31"/>
      <c r="AF297" s="31">
        <v>0.1</v>
      </c>
      <c r="AG297" s="31"/>
      <c r="AH297" s="31">
        <v>0.99999999999999978</v>
      </c>
      <c r="AI297" s="64">
        <v>44958</v>
      </c>
      <c r="AJ297" s="62">
        <v>45291</v>
      </c>
      <c r="AK297" s="44" t="s">
        <v>533</v>
      </c>
      <c r="AL297" s="44" t="s">
        <v>700</v>
      </c>
      <c r="AM297" s="44" t="s">
        <v>535</v>
      </c>
      <c r="AN297" s="25" t="s">
        <v>536</v>
      </c>
      <c r="AO297" s="25" t="s">
        <v>57</v>
      </c>
    </row>
    <row r="298" spans="1:41" s="1" customFormat="1" ht="98.25" hidden="1" customHeight="1" x14ac:dyDescent="0.25">
      <c r="A298" s="43" t="s">
        <v>40</v>
      </c>
      <c r="B298" s="60" t="s">
        <v>41</v>
      </c>
      <c r="C298" s="76" t="s">
        <v>70</v>
      </c>
      <c r="D298" s="76" t="s">
        <v>70</v>
      </c>
      <c r="E298" s="76" t="s">
        <v>70</v>
      </c>
      <c r="F298" s="44" t="s">
        <v>636</v>
      </c>
      <c r="G298" s="43" t="s">
        <v>537</v>
      </c>
      <c r="H298" s="33">
        <v>0.2</v>
      </c>
      <c r="I298" s="214"/>
      <c r="J298" s="31"/>
      <c r="K298" s="31"/>
      <c r="L298" s="31"/>
      <c r="M298" s="31"/>
      <c r="N298" s="31"/>
      <c r="O298" s="31"/>
      <c r="P298" s="31">
        <v>0.3333333</v>
      </c>
      <c r="Q298" s="31"/>
      <c r="R298" s="31"/>
      <c r="S298" s="31"/>
      <c r="T298" s="31"/>
      <c r="U298" s="31"/>
      <c r="V298" s="31"/>
      <c r="W298" s="31"/>
      <c r="X298" s="31">
        <v>0.3333333</v>
      </c>
      <c r="Y298" s="31"/>
      <c r="Z298" s="31"/>
      <c r="AA298" s="31"/>
      <c r="AB298" s="31"/>
      <c r="AC298" s="31"/>
      <c r="AD298" s="31"/>
      <c r="AE298" s="31"/>
      <c r="AF298" s="31">
        <v>0.3333333</v>
      </c>
      <c r="AG298" s="31"/>
      <c r="AH298" s="31">
        <v>0.99999989999999994</v>
      </c>
      <c r="AI298" s="64">
        <v>45017</v>
      </c>
      <c r="AJ298" s="62">
        <v>45291</v>
      </c>
      <c r="AK298" s="44" t="s">
        <v>538</v>
      </c>
      <c r="AL298" s="44" t="s">
        <v>55</v>
      </c>
      <c r="AM298" s="44" t="s">
        <v>745</v>
      </c>
      <c r="AN298" s="25" t="s">
        <v>56</v>
      </c>
      <c r="AO298" s="25" t="s">
        <v>57</v>
      </c>
    </row>
    <row r="301" spans="1:41" s="1" customFormat="1" x14ac:dyDescent="0.25">
      <c r="A301" s="3"/>
      <c r="B301" s="3"/>
      <c r="C301" s="3"/>
      <c r="D301" s="3"/>
      <c r="E301" s="3"/>
      <c r="F301" s="2"/>
      <c r="G301" s="38"/>
      <c r="H301" s="2"/>
      <c r="I301" s="3"/>
      <c r="J301" s="3"/>
      <c r="K301" s="3"/>
      <c r="L301" s="3"/>
      <c r="M301" s="3"/>
      <c r="N301" s="3"/>
      <c r="O301" s="3"/>
      <c r="P301" s="3"/>
      <c r="Q301" s="3"/>
      <c r="R301" s="3"/>
      <c r="S301" s="3"/>
      <c r="T301" s="3"/>
      <c r="U301" s="3"/>
      <c r="V301" s="3"/>
      <c r="W301" s="3"/>
      <c r="X301" s="9"/>
      <c r="Y301" s="9"/>
      <c r="Z301" s="3"/>
      <c r="AA301" s="9"/>
      <c r="AB301" s="3"/>
      <c r="AC301" s="3"/>
      <c r="AD301" s="3"/>
      <c r="AE301" s="3"/>
      <c r="AF301" s="3"/>
      <c r="AG301" s="3"/>
      <c r="AH301" s="3"/>
      <c r="AI301" s="3"/>
      <c r="AJ301" s="3"/>
      <c r="AK301" s="24"/>
      <c r="AL301" s="5"/>
      <c r="AM301" s="3"/>
      <c r="AN301" s="3"/>
      <c r="AO301" s="3"/>
    </row>
    <row r="302" spans="1:41" s="1" customFormat="1" x14ac:dyDescent="0.25">
      <c r="A302" s="3"/>
      <c r="B302" s="3"/>
      <c r="C302" s="3"/>
      <c r="D302" s="3"/>
      <c r="E302" s="3"/>
      <c r="F302" s="2"/>
      <c r="G302" s="39"/>
      <c r="H302" s="2"/>
      <c r="I302" s="3"/>
      <c r="J302" s="3"/>
      <c r="K302" s="3"/>
      <c r="L302" s="3"/>
      <c r="M302" s="3"/>
      <c r="N302" s="3"/>
      <c r="O302" s="3"/>
      <c r="P302" s="3"/>
      <c r="Q302" s="3"/>
      <c r="R302" s="3"/>
      <c r="S302" s="3"/>
      <c r="T302" s="3"/>
      <c r="U302" s="3"/>
      <c r="V302" s="3"/>
      <c r="W302" s="3"/>
      <c r="X302" s="9"/>
      <c r="Y302" s="9"/>
      <c r="Z302" s="3"/>
      <c r="AA302" s="9"/>
      <c r="AB302" s="3"/>
      <c r="AC302" s="3"/>
      <c r="AD302" s="3"/>
      <c r="AE302" s="3"/>
      <c r="AF302" s="3"/>
      <c r="AG302" s="3"/>
      <c r="AH302" s="3"/>
      <c r="AI302" s="3"/>
      <c r="AJ302" s="3"/>
      <c r="AK302" s="24"/>
      <c r="AL302" s="5"/>
      <c r="AM302" s="3"/>
      <c r="AN302" s="3"/>
      <c r="AO302" s="3"/>
    </row>
    <row r="303" spans="1:41" s="1" customFormat="1" x14ac:dyDescent="0.25">
      <c r="A303" s="3"/>
      <c r="B303" s="3"/>
      <c r="C303" s="3"/>
      <c r="D303" s="3"/>
      <c r="E303" s="3"/>
      <c r="F303" s="2"/>
      <c r="G303" s="40"/>
      <c r="H303" s="2"/>
      <c r="I303" s="3"/>
      <c r="J303" s="3"/>
      <c r="K303" s="3"/>
      <c r="L303" s="3"/>
      <c r="M303" s="3"/>
      <c r="N303" s="3"/>
      <c r="O303" s="3"/>
      <c r="P303" s="3"/>
      <c r="Q303" s="3"/>
      <c r="R303" s="3"/>
      <c r="S303" s="3"/>
      <c r="T303" s="3"/>
      <c r="U303" s="3"/>
      <c r="V303" s="3"/>
      <c r="W303" s="3"/>
      <c r="X303" s="9"/>
      <c r="Y303" s="9"/>
      <c r="Z303" s="3"/>
      <c r="AA303" s="9"/>
      <c r="AB303" s="3"/>
      <c r="AC303" s="3"/>
      <c r="AD303" s="3"/>
      <c r="AE303" s="3"/>
      <c r="AF303" s="3"/>
      <c r="AG303" s="3"/>
      <c r="AH303" s="3"/>
      <c r="AI303" s="3"/>
      <c r="AJ303" s="3"/>
      <c r="AK303" s="24"/>
      <c r="AL303" s="5"/>
      <c r="AM303" s="3"/>
      <c r="AN303" s="3"/>
      <c r="AO303" s="3"/>
    </row>
  </sheetData>
  <autoFilter ref="A9:DL9"/>
  <dataConsolidate/>
  <mergeCells count="125">
    <mergeCell ref="A1:C2"/>
    <mergeCell ref="D1:AM1"/>
    <mergeCell ref="AN1:AO2"/>
    <mergeCell ref="D2:AM2"/>
    <mergeCell ref="J5:P5"/>
    <mergeCell ref="A7:A9"/>
    <mergeCell ref="B7:B9"/>
    <mergeCell ref="C7:C9"/>
    <mergeCell ref="D7:D9"/>
    <mergeCell ref="E7:E9"/>
    <mergeCell ref="F7:F9"/>
    <mergeCell ref="G7:G9"/>
    <mergeCell ref="H7:H9"/>
    <mergeCell ref="I7:I9"/>
    <mergeCell ref="J7:AG7"/>
    <mergeCell ref="AH7:AH9"/>
    <mergeCell ref="AB8:AC8"/>
    <mergeCell ref="AD8:AE8"/>
    <mergeCell ref="AF8:AG8"/>
    <mergeCell ref="AO7:AO9"/>
    <mergeCell ref="J8:K8"/>
    <mergeCell ref="L8:M8"/>
    <mergeCell ref="N8:O8"/>
    <mergeCell ref="P8:Q8"/>
    <mergeCell ref="AM7:AM9"/>
    <mergeCell ref="AN7:AN9"/>
    <mergeCell ref="I38:I39"/>
    <mergeCell ref="D10:D13"/>
    <mergeCell ref="E10:E16"/>
    <mergeCell ref="I10:I13"/>
    <mergeCell ref="D14:D16"/>
    <mergeCell ref="I14:I16"/>
    <mergeCell ref="D17:D19"/>
    <mergeCell ref="E17:E19"/>
    <mergeCell ref="I17:I19"/>
    <mergeCell ref="R8:S8"/>
    <mergeCell ref="T8:U8"/>
    <mergeCell ref="V8:W8"/>
    <mergeCell ref="X8:Y8"/>
    <mergeCell ref="Z8:AA8"/>
    <mergeCell ref="AI7:AI9"/>
    <mergeCell ref="AJ7:AJ9"/>
    <mergeCell ref="AK7:AK9"/>
    <mergeCell ref="AL7:AL9"/>
    <mergeCell ref="D76:D81"/>
    <mergeCell ref="E76:E81"/>
    <mergeCell ref="I76:I81"/>
    <mergeCell ref="I42:I46"/>
    <mergeCell ref="I47:I48"/>
    <mergeCell ref="I49:I50"/>
    <mergeCell ref="D52:D58"/>
    <mergeCell ref="E52:E58"/>
    <mergeCell ref="I52:I58"/>
    <mergeCell ref="E104:E105"/>
    <mergeCell ref="D106:D109"/>
    <mergeCell ref="E106:E109"/>
    <mergeCell ref="I106:I109"/>
    <mergeCell ref="D111:D113"/>
    <mergeCell ref="E111:E113"/>
    <mergeCell ref="I111:I113"/>
    <mergeCell ref="D83:D89"/>
    <mergeCell ref="E83:E94"/>
    <mergeCell ref="I83:I89"/>
    <mergeCell ref="D90:D94"/>
    <mergeCell ref="I90:I94"/>
    <mergeCell ref="I95:I103"/>
    <mergeCell ref="D147:D149"/>
    <mergeCell ref="E147:E149"/>
    <mergeCell ref="I147:I149"/>
    <mergeCell ref="D150:D159"/>
    <mergeCell ref="E150:E159"/>
    <mergeCell ref="I150:I159"/>
    <mergeCell ref="I114:I116"/>
    <mergeCell ref="D117:D119"/>
    <mergeCell ref="I117:I119"/>
    <mergeCell ref="I120:I127"/>
    <mergeCell ref="I128:I129"/>
    <mergeCell ref="D132:D140"/>
    <mergeCell ref="E132:E140"/>
    <mergeCell ref="I132:I140"/>
    <mergeCell ref="H136:H137"/>
    <mergeCell ref="H138:H140"/>
    <mergeCell ref="D164:D168"/>
    <mergeCell ref="E164:E168"/>
    <mergeCell ref="I164:I168"/>
    <mergeCell ref="I170:I173"/>
    <mergeCell ref="D174:D179"/>
    <mergeCell ref="E174:E183"/>
    <mergeCell ref="I174:I179"/>
    <mergeCell ref="D180:D183"/>
    <mergeCell ref="I180:I183"/>
    <mergeCell ref="D216:D222"/>
    <mergeCell ref="E216:E222"/>
    <mergeCell ref="I216:I222"/>
    <mergeCell ref="H220:H221"/>
    <mergeCell ref="I185:I193"/>
    <mergeCell ref="D195:D200"/>
    <mergeCell ref="E195:E206"/>
    <mergeCell ref="I195:I200"/>
    <mergeCell ref="D201:D206"/>
    <mergeCell ref="I201:I206"/>
    <mergeCell ref="I269:I282"/>
    <mergeCell ref="I283:I284"/>
    <mergeCell ref="I285:I292"/>
    <mergeCell ref="I293:I298"/>
    <mergeCell ref="AP7:AP9"/>
    <mergeCell ref="I160:I163"/>
    <mergeCell ref="I223:I225"/>
    <mergeCell ref="I226:I227"/>
    <mergeCell ref="I228:I237"/>
    <mergeCell ref="I238:I248"/>
    <mergeCell ref="I249:I266"/>
    <mergeCell ref="I267:I268"/>
    <mergeCell ref="I207:I213"/>
    <mergeCell ref="I214:I215"/>
    <mergeCell ref="I141:I146"/>
    <mergeCell ref="I59:I60"/>
    <mergeCell ref="I61:I67"/>
    <mergeCell ref="I68:I69"/>
    <mergeCell ref="I70:I75"/>
    <mergeCell ref="I20:I26"/>
    <mergeCell ref="I27:I28"/>
    <mergeCell ref="I29:I30"/>
    <mergeCell ref="I31:I32"/>
    <mergeCell ref="I35:I37"/>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H89 H17"/>
    <dataValidation allowBlank="1" showInputMessage="1" showErrorMessage="1" prompt="Son los hitos o grandes actividades a ejecutar en el plan de acción y que se pueden medir en tiempo de ejecución, producto o entregables._x000a__x000a_Nota: formular en infinitivo" sqref="F64683 F64673:F64674"/>
    <dataValidation allowBlank="1" showInputMessage="1" showErrorMessage="1" prompt="Describir el alcance de la tarea. En este sentido se deben detallar  los principales aspectos que permitirán tener claro lo que deben realizar, los entregables y los resultados esperados. " sqref="G64683:H64683 G64673:H64674"/>
  </dataValidations>
  <printOptions horizontalCentered="1" verticalCentered="1"/>
  <pageMargins left="0.27" right="0.19685039370078741" top="0.19685039370078741" bottom="0.19685039370078741" header="0" footer="0"/>
  <pageSetup paperSize="198" scale="19"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PAI 2023</vt:lpstr>
      <vt:lpstr>Modificación 4. CIGD 5</vt:lpstr>
      <vt:lpstr>Modificación 1. CIGD 2</vt:lpstr>
      <vt:lpstr>Modificación 2. CIGD 3</vt:lpstr>
      <vt:lpstr>Modificación 3. CIGD 4</vt:lpstr>
      <vt:lpstr>'Modificación 1. CIGD 2'!Área_de_impresión</vt:lpstr>
      <vt:lpstr>'Modificación 2. CIGD 3'!Área_de_impresión</vt:lpstr>
      <vt:lpstr>'Modificación 3. CIGD 4'!Área_de_impresión</vt:lpstr>
      <vt:lpstr>'Modificación 4. CIGD 5'!Área_de_impresión</vt:lpstr>
      <vt:lpstr>'PAI 2023'!Área_de_impresión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Daniel Tovar Cardozo</cp:lastModifiedBy>
  <cp:revision/>
  <dcterms:created xsi:type="dcterms:W3CDTF">2021-12-15T00:21:49Z</dcterms:created>
  <dcterms:modified xsi:type="dcterms:W3CDTF">2023-05-29T21:29:16Z</dcterms:modified>
</cp:coreProperties>
</file>